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DieseArbeitsmappe"/>
  <mc:AlternateContent xmlns:mc="http://schemas.openxmlformats.org/markup-compatibility/2006">
    <mc:Choice Requires="x15">
      <x15ac:absPath xmlns:x15ac="http://schemas.microsoft.com/office/spreadsheetml/2010/11/ac" url="F:\03.3 UFRWM (FSL)\02 UFRWM (3FSL)\08 Fragenlisten\produktpolitik\verpackung und lebensmittelkennzeichnung\"/>
    </mc:Choice>
  </mc:AlternateContent>
  <bookViews>
    <workbookView xWindow="-120" yWindow="-120" windowWidth="29040" windowHeight="16440"/>
  </bookViews>
  <sheets>
    <sheet name="Gegenstand" sheetId="29" r:id="rId1"/>
    <sheet name="Bewertung" sheetId="26" state="hidden" r:id="rId2"/>
  </sheets>
  <definedNames>
    <definedName name="Ankreuzen">Gegenstand!$CP$139:$CP$140</definedName>
    <definedName name="Buchstaben">Gegenstand!$CP$149:$CP$156</definedName>
    <definedName name="_xlnm.Print_Area" localSheetId="1">Bewertung!$A$1:$G$42</definedName>
    <definedName name="_xlnm.Print_Area" localSheetId="0">Gegenstand!$A$2:$AN$140</definedName>
    <definedName name="_xlnm.Print_Titles" localSheetId="0">Gegenstand!$2:$3</definedName>
    <definedName name="Operationen">Gegenstand!$CP$143:$CP$146</definedName>
    <definedName name="RLFVLMK1">Gegenstand!$CP$15:$CQ$19</definedName>
    <definedName name="RLFVLMK2">Gegenstand!$CP$7:$CQ$12</definedName>
    <definedName name="VLMK1">Gegenstand!$BY$139:$BY$158</definedName>
    <definedName name="VLMK2">Gegenstand!$BY$161:$BY$180</definedName>
    <definedName name="VLMK3">Gegenstand!$BY$183:$BY$202</definedName>
    <definedName name="VLMK4">Gegenstand!$BY$205:$BY$224</definedName>
    <definedName name="VLMK5">Gegenstand!$BY$227:$BY$246</definedName>
    <definedName name="VLMK6">Gegenstand!$BY$249:$BY$268</definedName>
    <definedName name="VLMK7">Gegenstand!$BY$271:$BY$290</definedName>
    <definedName name="VLMK8">Gegenstand!$BY$293:$BY$312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L134" i="29" l="1"/>
  <c r="AL133" i="29"/>
  <c r="AL132" i="29"/>
  <c r="AQ132" i="29"/>
  <c r="AQ102" i="29"/>
  <c r="AL102" i="29" s="1"/>
  <c r="AQ101" i="29"/>
  <c r="AL101" i="29"/>
  <c r="AL100" i="29"/>
  <c r="AL99" i="29"/>
  <c r="AL63" i="29"/>
  <c r="AL64" i="29"/>
  <c r="AL66" i="29"/>
  <c r="AL65" i="29"/>
  <c r="AQ62" i="29"/>
  <c r="AL62" i="29" s="1"/>
  <c r="AL61" i="29"/>
  <c r="AL60" i="29"/>
  <c r="BG224" i="29" l="1"/>
  <c r="BG223" i="29"/>
  <c r="BG221" i="29"/>
  <c r="BG220" i="29"/>
  <c r="BG219" i="29"/>
  <c r="BG218" i="29"/>
  <c r="BG215" i="29"/>
  <c r="BG213" i="29"/>
  <c r="BG212" i="29"/>
  <c r="BG209" i="29"/>
  <c r="BG208" i="29"/>
  <c r="BG206" i="29"/>
  <c r="BG205" i="29"/>
  <c r="BG202" i="29"/>
  <c r="BG201" i="29"/>
  <c r="BG200" i="29"/>
  <c r="BG198" i="29"/>
  <c r="BG197" i="29"/>
  <c r="BG193" i="29"/>
  <c r="BG192" i="29"/>
  <c r="BG191" i="29"/>
  <c r="BG190" i="29"/>
  <c r="BG188" i="29"/>
  <c r="BG187" i="29"/>
  <c r="BG185" i="29"/>
  <c r="BG184" i="29"/>
  <c r="BG183" i="29"/>
  <c r="BG180" i="29"/>
  <c r="BG178" i="29"/>
  <c r="BG177" i="29"/>
  <c r="BG175" i="29"/>
  <c r="BG174" i="29"/>
  <c r="BG172" i="29"/>
  <c r="BG170" i="29"/>
  <c r="BG167" i="29"/>
  <c r="BG166" i="29"/>
  <c r="BG164" i="29"/>
  <c r="BG163" i="29"/>
  <c r="BG161" i="29"/>
  <c r="BD312" i="29" l="1"/>
  <c r="BD311" i="29"/>
  <c r="BD310" i="29"/>
  <c r="BD309" i="29"/>
  <c r="BD308" i="29"/>
  <c r="BD307" i="29"/>
  <c r="BD306" i="29"/>
  <c r="BD305" i="29"/>
  <c r="BD304" i="29"/>
  <c r="BD303" i="29"/>
  <c r="BD302" i="29"/>
  <c r="BD301" i="29"/>
  <c r="BD300" i="29"/>
  <c r="BD299" i="29"/>
  <c r="BD298" i="29"/>
  <c r="BD297" i="29"/>
  <c r="BD296" i="29"/>
  <c r="BD295" i="29"/>
  <c r="BD294" i="29"/>
  <c r="BD293" i="29"/>
  <c r="BY292" i="29"/>
  <c r="BD290" i="29"/>
  <c r="BD289" i="29"/>
  <c r="BD288" i="29"/>
  <c r="BD287" i="29"/>
  <c r="BD286" i="29"/>
  <c r="BD285" i="29"/>
  <c r="BD284" i="29"/>
  <c r="BD283" i="29"/>
  <c r="BD282" i="29"/>
  <c r="BD281" i="29"/>
  <c r="BD280" i="29"/>
  <c r="BD279" i="29"/>
  <c r="BD278" i="29"/>
  <c r="BD277" i="29"/>
  <c r="BD276" i="29"/>
  <c r="BD275" i="29"/>
  <c r="BD274" i="29"/>
  <c r="BD273" i="29"/>
  <c r="BD272" i="29"/>
  <c r="BD271" i="29"/>
  <c r="BY270" i="29"/>
  <c r="BD268" i="29"/>
  <c r="BD267" i="29"/>
  <c r="BD266" i="29"/>
  <c r="BD265" i="29"/>
  <c r="BD264" i="29"/>
  <c r="BD263" i="29"/>
  <c r="BD262" i="29"/>
  <c r="BD261" i="29"/>
  <c r="BD260" i="29"/>
  <c r="BD259" i="29"/>
  <c r="BD258" i="29"/>
  <c r="BD257" i="29"/>
  <c r="BD256" i="29"/>
  <c r="BD255" i="29"/>
  <c r="BD254" i="29"/>
  <c r="BD253" i="29"/>
  <c r="BD252" i="29"/>
  <c r="BD251" i="29"/>
  <c r="BD250" i="29"/>
  <c r="BD249" i="29"/>
  <c r="BY248" i="29"/>
  <c r="BD246" i="29"/>
  <c r="BD245" i="29"/>
  <c r="BD244" i="29"/>
  <c r="BD243" i="29"/>
  <c r="BD242" i="29"/>
  <c r="BD241" i="29"/>
  <c r="BD240" i="29"/>
  <c r="BD239" i="29"/>
  <c r="BD238" i="29"/>
  <c r="BD237" i="29"/>
  <c r="BD236" i="29"/>
  <c r="BD235" i="29"/>
  <c r="BD234" i="29"/>
  <c r="BD233" i="29"/>
  <c r="BD232" i="29"/>
  <c r="BD231" i="29"/>
  <c r="BD230" i="29"/>
  <c r="BD229" i="29"/>
  <c r="BD228" i="29"/>
  <c r="BD227" i="29"/>
  <c r="BY226" i="29"/>
  <c r="BD224" i="29"/>
  <c r="BD223" i="29"/>
  <c r="BD222" i="29"/>
  <c r="BD221" i="29"/>
  <c r="BD220" i="29"/>
  <c r="BD219" i="29"/>
  <c r="BD218" i="29"/>
  <c r="BD217" i="29"/>
  <c r="BD216" i="29"/>
  <c r="BD215" i="29"/>
  <c r="BD214" i="29"/>
  <c r="BD213" i="29"/>
  <c r="BD212" i="29"/>
  <c r="BD211" i="29"/>
  <c r="BD210" i="29"/>
  <c r="BD209" i="29"/>
  <c r="BD208" i="29"/>
  <c r="BD207" i="29"/>
  <c r="BD206" i="29"/>
  <c r="BD205" i="29"/>
  <c r="BY204" i="29"/>
  <c r="BD202" i="29"/>
  <c r="BD201" i="29"/>
  <c r="BD200" i="29"/>
  <c r="BD199" i="29"/>
  <c r="BD198" i="29"/>
  <c r="BD197" i="29"/>
  <c r="BD196" i="29"/>
  <c r="BD195" i="29"/>
  <c r="BD194" i="29"/>
  <c r="BD193" i="29"/>
  <c r="BD192" i="29"/>
  <c r="BD191" i="29"/>
  <c r="BD190" i="29"/>
  <c r="BD189" i="29"/>
  <c r="BD188" i="29"/>
  <c r="BD187" i="29"/>
  <c r="BD186" i="29"/>
  <c r="BD185" i="29"/>
  <c r="BD184" i="29"/>
  <c r="BD183" i="29"/>
  <c r="BY182" i="29"/>
  <c r="BD180" i="29"/>
  <c r="BD179" i="29"/>
  <c r="BD178" i="29"/>
  <c r="BD177" i="29"/>
  <c r="CY176" i="29"/>
  <c r="CX176" i="29"/>
  <c r="CZ176" i="29" s="1" a="1"/>
  <c r="CZ176" i="29" s="1"/>
  <c r="BD176" i="29"/>
  <c r="CY175" i="29"/>
  <c r="CX175" i="29"/>
  <c r="CZ175" i="29" s="1" a="1"/>
  <c r="CZ175" i="29" s="1"/>
  <c r="BD175" i="29"/>
  <c r="CY174" i="29"/>
  <c r="CX174" i="29"/>
  <c r="CZ174" i="29" s="1" a="1"/>
  <c r="CZ174" i="29" s="1"/>
  <c r="BD174" i="29"/>
  <c r="CY173" i="29"/>
  <c r="CX173" i="29"/>
  <c r="CZ173" i="29" s="1" a="1"/>
  <c r="CZ173" i="29" s="1"/>
  <c r="BD173" i="29"/>
  <c r="CY172" i="29"/>
  <c r="CX172" i="29"/>
  <c r="CZ172" i="29" s="1" a="1"/>
  <c r="CZ172" i="29" s="1"/>
  <c r="BD172" i="29"/>
  <c r="CY171" i="29"/>
  <c r="CX171" i="29"/>
  <c r="CZ171" i="29" s="1" a="1"/>
  <c r="CZ171" i="29" s="1"/>
  <c r="BD171" i="29"/>
  <c r="CY170" i="29"/>
  <c r="CX170" i="29"/>
  <c r="CZ170" i="29" s="1" a="1"/>
  <c r="CZ170" i="29" s="1"/>
  <c r="BD170" i="29"/>
  <c r="CY169" i="29"/>
  <c r="CX169" i="29"/>
  <c r="CZ169" i="29" s="1" a="1"/>
  <c r="CZ169" i="29" s="1"/>
  <c r="BD169" i="29"/>
  <c r="CY168" i="29"/>
  <c r="CX168" i="29"/>
  <c r="CZ168" i="29" s="1" a="1"/>
  <c r="CZ168" i="29" s="1"/>
  <c r="BD168" i="29"/>
  <c r="CY167" i="29"/>
  <c r="CX167" i="29"/>
  <c r="CZ167" i="29" s="1" a="1"/>
  <c r="CZ167" i="29" s="1"/>
  <c r="BD167" i="29"/>
  <c r="CY166" i="29"/>
  <c r="CX166" i="29"/>
  <c r="CZ166" i="29" s="1" a="1"/>
  <c r="CZ166" i="29" s="1"/>
  <c r="BD166" i="29"/>
  <c r="CY165" i="29"/>
  <c r="CX165" i="29"/>
  <c r="CZ165" i="29" s="1" a="1"/>
  <c r="CZ165" i="29" s="1"/>
  <c r="BD165" i="29"/>
  <c r="CY164" i="29"/>
  <c r="CX164" i="29"/>
  <c r="CZ164" i="29" s="1" a="1"/>
  <c r="CZ164" i="29" s="1"/>
  <c r="BD164" i="29"/>
  <c r="CY163" i="29"/>
  <c r="CX163" i="29"/>
  <c r="CZ163" i="29" s="1" a="1"/>
  <c r="CZ163" i="29" s="1"/>
  <c r="BD163" i="29"/>
  <c r="CY162" i="29"/>
  <c r="CX162" i="29"/>
  <c r="CZ162" i="29" s="1" a="1"/>
  <c r="CZ162" i="29" s="1"/>
  <c r="BD162" i="29"/>
  <c r="BD161" i="29"/>
  <c r="BY160" i="29"/>
  <c r="BD158" i="29"/>
  <c r="BD157" i="29"/>
  <c r="BD156" i="29"/>
  <c r="BD155" i="29"/>
  <c r="DD154" i="29"/>
  <c r="DC154" i="29"/>
  <c r="DE154" i="29" s="1" a="1"/>
  <c r="DE154" i="29" s="1"/>
  <c r="CY154" i="29"/>
  <c r="CX154" i="29"/>
  <c r="CZ154" i="29" s="1" a="1"/>
  <c r="CZ154" i="29" s="1"/>
  <c r="BD154" i="29"/>
  <c r="DD153" i="29"/>
  <c r="DC153" i="29"/>
  <c r="DE153" i="29" s="1" a="1"/>
  <c r="DE153" i="29" s="1"/>
  <c r="CY153" i="29"/>
  <c r="CX153" i="29"/>
  <c r="CZ153" i="29" s="1" a="1"/>
  <c r="CZ153" i="29" s="1"/>
  <c r="BD153" i="29"/>
  <c r="DD152" i="29"/>
  <c r="DC152" i="29"/>
  <c r="DE152" i="29" s="1" a="1"/>
  <c r="DE152" i="29" s="1"/>
  <c r="CY152" i="29"/>
  <c r="CX152" i="29"/>
  <c r="CZ152" i="29" s="1" a="1"/>
  <c r="CZ152" i="29" s="1"/>
  <c r="BD152" i="29"/>
  <c r="DD151" i="29"/>
  <c r="DC151" i="29"/>
  <c r="DE151" i="29" s="1" a="1"/>
  <c r="DE151" i="29" s="1"/>
  <c r="CY151" i="29"/>
  <c r="CX151" i="29"/>
  <c r="CZ151" i="29" s="1" a="1"/>
  <c r="CZ151" i="29" s="1"/>
  <c r="BD151" i="29"/>
  <c r="DD150" i="29"/>
  <c r="DC150" i="29"/>
  <c r="DE150" i="29" s="1" a="1"/>
  <c r="DE150" i="29" s="1"/>
  <c r="CY150" i="29"/>
  <c r="CX150" i="29"/>
  <c r="CZ150" i="29" s="1" a="1"/>
  <c r="CZ150" i="29" s="1"/>
  <c r="BD150" i="29"/>
  <c r="DD149" i="29"/>
  <c r="DC149" i="29"/>
  <c r="DE149" i="29" s="1" a="1"/>
  <c r="DE149" i="29" s="1"/>
  <c r="BD149" i="29"/>
  <c r="DD148" i="29"/>
  <c r="DC148" i="29"/>
  <c r="DE148" i="29" s="1" a="1"/>
  <c r="DE148" i="29" s="1"/>
  <c r="BD148" i="29"/>
  <c r="BD147" i="29"/>
  <c r="BD146" i="29"/>
  <c r="BD145" i="29"/>
  <c r="BD144" i="29"/>
  <c r="BD143" i="29"/>
  <c r="BD142" i="29"/>
  <c r="BD141" i="29"/>
  <c r="DC140" i="29"/>
  <c r="CX140" i="29"/>
  <c r="BD140" i="29"/>
  <c r="BD139" i="29"/>
  <c r="BY138" i="29"/>
  <c r="BF235" i="29" l="1" a="1"/>
  <c r="BF235" i="29" s="1"/>
  <c r="BF162" i="29" a="1"/>
  <c r="BF162" i="29" s="1"/>
  <c r="BF208" i="29" a="1"/>
  <c r="BF208" i="29" s="1"/>
  <c r="BF287" i="29" a="1"/>
  <c r="BF287" i="29" s="1"/>
  <c r="BF293" i="29" a="1"/>
  <c r="BF293" i="29" s="1"/>
  <c r="BF273" i="29" a="1"/>
  <c r="BF273" i="29" s="1"/>
  <c r="BF281" i="29" a="1"/>
  <c r="BF281" i="29" s="1"/>
  <c r="BF289" i="29" a="1"/>
  <c r="BF289" i="29" s="1"/>
  <c r="BF229" i="29" a="1"/>
  <c r="BF229" i="29" s="1"/>
  <c r="BF237" i="29" a="1"/>
  <c r="BF237" i="29" s="1"/>
  <c r="BF231" i="29" a="1"/>
  <c r="BF231" i="29" s="1"/>
  <c r="BF234" i="29" a="1"/>
  <c r="BF234" i="29" s="1"/>
  <c r="BF240" i="29" a="1"/>
  <c r="BF240" i="29" s="1"/>
  <c r="BF275" i="29" a="1"/>
  <c r="BF275" i="29" s="1"/>
  <c r="BF278" i="29" a="1"/>
  <c r="BF278" i="29" s="1"/>
  <c r="BF283" i="29" a="1"/>
  <c r="BF283" i="29" s="1"/>
  <c r="BF286" i="29" a="1"/>
  <c r="BF286" i="29" s="1"/>
  <c r="BF170" i="29" a="1"/>
  <c r="BF170" i="29" s="1"/>
  <c r="BF232" i="29" a="1"/>
  <c r="BF232" i="29" s="1"/>
  <c r="BF241" i="29" a="1"/>
  <c r="BF241" i="29" s="1"/>
  <c r="BF245" i="29" a="1"/>
  <c r="BF245" i="29" s="1"/>
  <c r="BF276" i="29" a="1"/>
  <c r="BF276" i="29" s="1"/>
  <c r="BF284" i="29" a="1"/>
  <c r="BF284" i="29" s="1"/>
  <c r="BF227" i="29" a="1"/>
  <c r="BF227" i="29" s="1"/>
  <c r="BF230" i="29" a="1"/>
  <c r="BF230" i="29" s="1"/>
  <c r="BF238" i="29" a="1"/>
  <c r="BF238" i="29" s="1"/>
  <c r="BF242" i="29" a="1"/>
  <c r="BF242" i="29" s="1"/>
  <c r="BF251" i="29" a="1"/>
  <c r="BF251" i="29" s="1"/>
  <c r="BF271" i="29" a="1"/>
  <c r="BF271" i="29" s="1"/>
  <c r="BF274" i="29" a="1"/>
  <c r="BF274" i="29" s="1"/>
  <c r="BF279" i="29" a="1"/>
  <c r="BF279" i="29" s="1"/>
  <c r="BF282" i="29" a="1"/>
  <c r="BF282" i="29" s="1"/>
  <c r="BF290" i="29" a="1"/>
  <c r="BF290" i="29" s="1"/>
  <c r="BF161" i="29" a="1"/>
  <c r="BF161" i="29" s="1"/>
  <c r="BF228" i="29" a="1"/>
  <c r="BF228" i="29" s="1"/>
  <c r="BF233" i="29" a="1"/>
  <c r="BF233" i="29" s="1"/>
  <c r="BF236" i="29" a="1"/>
  <c r="BF236" i="29" s="1"/>
  <c r="BF246" i="29" a="1"/>
  <c r="BF246" i="29" s="1"/>
  <c r="BF243" i="29" a="1"/>
  <c r="BF243" i="29" s="1"/>
  <c r="BF272" i="29" a="1"/>
  <c r="BF272" i="29" s="1"/>
  <c r="BF277" i="29" a="1"/>
  <c r="BF277" i="29" s="1"/>
  <c r="BF280" i="29" a="1"/>
  <c r="BF280" i="29" s="1"/>
  <c r="BF285" i="29" a="1"/>
  <c r="BF285" i="29" s="1"/>
  <c r="BF288" i="29" a="1"/>
  <c r="BF288" i="29" s="1"/>
  <c r="BF261" i="29" a="1"/>
  <c r="BF261" i="29" s="1"/>
  <c r="BF264" i="29" a="1"/>
  <c r="BF264" i="29" s="1"/>
  <c r="BF172" i="29" a="1"/>
  <c r="BF172" i="29" s="1"/>
  <c r="BF239" i="29" a="1"/>
  <c r="BF239" i="29" s="1"/>
  <c r="BF252" i="29" a="1"/>
  <c r="BF252" i="29" s="1"/>
  <c r="BF255" i="29" a="1"/>
  <c r="BF255" i="29" s="1"/>
  <c r="BF258" i="29" a="1"/>
  <c r="BF258" i="29" s="1"/>
  <c r="BF262" i="29" a="1"/>
  <c r="BF262" i="29" s="1"/>
  <c r="BF268" i="29" a="1"/>
  <c r="BF268" i="29" s="1"/>
  <c r="BF175" i="29" a="1"/>
  <c r="BF175" i="29" s="1"/>
  <c r="BF244" i="29" a="1"/>
  <c r="BF244" i="29" s="1"/>
  <c r="BF257" i="29" a="1"/>
  <c r="BF257" i="29" s="1"/>
  <c r="BF267" i="29" a="1"/>
  <c r="BF267" i="29" s="1"/>
  <c r="BF144" i="29" a="1"/>
  <c r="BF144" i="29" s="1"/>
  <c r="BF158" i="29" a="1"/>
  <c r="BF158" i="29" s="1"/>
  <c r="BF164" i="29" a="1"/>
  <c r="BF164" i="29" s="1"/>
  <c r="BF173" i="29" a="1"/>
  <c r="BF173" i="29" s="1"/>
  <c r="BF249" i="29" a="1"/>
  <c r="BF249" i="29" s="1"/>
  <c r="BF253" i="29" a="1"/>
  <c r="BF253" i="29" s="1"/>
  <c r="BF256" i="29" a="1"/>
  <c r="BF256" i="29" s="1"/>
  <c r="BF259" i="29" a="1"/>
  <c r="BF259" i="29" s="1"/>
  <c r="BF265" i="29" a="1"/>
  <c r="BF265" i="29" s="1"/>
  <c r="BF155" i="29" a="1"/>
  <c r="BF155" i="29" s="1"/>
  <c r="BF184" i="29" a="1"/>
  <c r="BF184" i="29" s="1"/>
  <c r="BF250" i="29" a="1"/>
  <c r="BF250" i="29" s="1"/>
  <c r="BF254" i="29" a="1"/>
  <c r="BF254" i="29" s="1"/>
  <c r="BF260" i="29" a="1"/>
  <c r="BF260" i="29" s="1"/>
  <c r="BF263" i="29" a="1"/>
  <c r="BF263" i="29" s="1"/>
  <c r="BF266" i="29" a="1"/>
  <c r="BF266" i="29" s="1"/>
  <c r="BF148" i="29" a="1"/>
  <c r="BF148" i="29" s="1"/>
  <c r="BF154" i="29" a="1"/>
  <c r="BF154" i="29" s="1"/>
  <c r="BF297" i="29" a="1"/>
  <c r="BF297" i="29" s="1"/>
  <c r="BF301" i="29" a="1"/>
  <c r="BF301" i="29" s="1"/>
  <c r="BF305" i="29" a="1"/>
  <c r="BF305" i="29" s="1"/>
  <c r="BF309" i="29" a="1"/>
  <c r="BF309" i="29" s="1"/>
  <c r="BF142" i="29" a="1"/>
  <c r="BF142" i="29" s="1"/>
  <c r="BF152" i="29" a="1"/>
  <c r="BF152" i="29" s="1"/>
  <c r="BF156" i="29" a="1"/>
  <c r="BF156" i="29" s="1"/>
  <c r="CX177" i="29"/>
  <c r="BF200" i="29" a="1"/>
  <c r="BF200" i="29" s="1"/>
  <c r="BF197" i="29" a="1"/>
  <c r="BF197" i="29" s="1"/>
  <c r="BF195" i="29" a="1"/>
  <c r="BF195" i="29" s="1"/>
  <c r="BF192" i="29" a="1"/>
  <c r="BF192" i="29" s="1"/>
  <c r="BF191" i="29" a="1"/>
  <c r="BF191" i="29" s="1"/>
  <c r="BF190" i="29" a="1"/>
  <c r="BF190" i="29" s="1"/>
  <c r="BF186" i="29" a="1"/>
  <c r="BF186" i="29" s="1"/>
  <c r="BF187" i="29" a="1"/>
  <c r="BF187" i="29" s="1"/>
  <c r="BF202" i="29" a="1"/>
  <c r="BF202" i="29" s="1"/>
  <c r="BF196" i="29" a="1"/>
  <c r="BF196" i="29" s="1"/>
  <c r="BF194" i="29" a="1"/>
  <c r="BF194" i="29" s="1"/>
  <c r="BF183" i="29" a="1"/>
  <c r="BF183" i="29" s="1"/>
  <c r="BF140" i="29" a="1"/>
  <c r="BF140" i="29" s="1"/>
  <c r="BF168" i="29" a="1"/>
  <c r="BF168" i="29" s="1"/>
  <c r="BF176" i="29" a="1"/>
  <c r="BF176" i="29" s="1"/>
  <c r="BF180" i="29" a="1"/>
  <c r="BF180" i="29" s="1"/>
  <c r="BF215" i="29" a="1"/>
  <c r="BF215" i="29" s="1"/>
  <c r="BF210" i="29" a="1"/>
  <c r="BF210" i="29" s="1"/>
  <c r="BF224" i="29" a="1"/>
  <c r="BF224" i="29" s="1"/>
  <c r="BF219" i="29" a="1"/>
  <c r="BF219" i="29" s="1"/>
  <c r="BF211" i="29" a="1"/>
  <c r="BF211" i="29" s="1"/>
  <c r="BF205" i="29" a="1"/>
  <c r="BF205" i="29" s="1"/>
  <c r="BF221" i="29" a="1"/>
  <c r="BF221" i="29" s="1"/>
  <c r="BF214" i="29" a="1"/>
  <c r="BF214" i="29" s="1"/>
  <c r="BF207" i="29" a="1"/>
  <c r="BF207" i="29" s="1"/>
  <c r="BF212" i="29" a="1"/>
  <c r="BF212" i="29" s="1"/>
  <c r="BF151" i="29" a="1"/>
  <c r="BF151" i="29" s="1"/>
  <c r="BF150" i="29" a="1"/>
  <c r="BF150" i="29" s="1"/>
  <c r="BF157" i="29" a="1"/>
  <c r="BF157" i="29" s="1"/>
  <c r="BF146" i="29" a="1"/>
  <c r="BF146" i="29" s="1"/>
  <c r="BF139" i="29" a="1"/>
  <c r="BF139" i="29" s="1"/>
  <c r="BF141" i="29" a="1"/>
  <c r="BF141" i="29" s="1"/>
  <c r="BF143" i="29" a="1"/>
  <c r="BF143" i="29" s="1"/>
  <c r="BF145" i="29" a="1"/>
  <c r="BF145" i="29" s="1"/>
  <c r="BF153" i="29" a="1"/>
  <c r="BF153" i="29" s="1"/>
  <c r="BF189" i="29" a="1"/>
  <c r="BF189" i="29" s="1"/>
  <c r="BF198" i="29" a="1"/>
  <c r="BF198" i="29" s="1"/>
  <c r="BF179" i="29" a="1"/>
  <c r="BF179" i="29" s="1"/>
  <c r="BF193" i="29" a="1"/>
  <c r="BF193" i="29" s="1"/>
  <c r="BF199" i="29" a="1"/>
  <c r="BF199" i="29" s="1"/>
  <c r="BF201" i="29" a="1"/>
  <c r="BF201" i="29" s="1"/>
  <c r="BF294" i="29" a="1"/>
  <c r="BF294" i="29" s="1"/>
  <c r="BF298" i="29" a="1"/>
  <c r="BF298" i="29" s="1"/>
  <c r="BF302" i="29" a="1"/>
  <c r="BF302" i="29" s="1"/>
  <c r="BF306" i="29" a="1"/>
  <c r="BF306" i="29" s="1"/>
  <c r="BF310" i="29" a="1"/>
  <c r="BF310" i="29" s="1"/>
  <c r="CX141" i="29"/>
  <c r="DC141" i="29"/>
  <c r="BF147" i="29" a="1"/>
  <c r="BF147" i="29" s="1"/>
  <c r="BF163" i="29" a="1"/>
  <c r="BF163" i="29" s="1"/>
  <c r="BF165" i="29" a="1"/>
  <c r="BF165" i="29" s="1"/>
  <c r="BF167" i="29" a="1"/>
  <c r="BF167" i="29" s="1"/>
  <c r="BF174" i="29" a="1"/>
  <c r="BF174" i="29" s="1"/>
  <c r="BF177" i="29" a="1"/>
  <c r="BF177" i="29" s="1"/>
  <c r="BF178" i="29" a="1"/>
  <c r="BF178" i="29" s="1"/>
  <c r="BF206" i="29" a="1"/>
  <c r="BF206" i="29" s="1"/>
  <c r="BF218" i="29" a="1"/>
  <c r="BF218" i="29" s="1"/>
  <c r="BF149" i="29" a="1"/>
  <c r="BF149" i="29" s="1"/>
  <c r="BF166" i="29" a="1"/>
  <c r="BF166" i="29" s="1"/>
  <c r="BF169" i="29" a="1"/>
  <c r="BF169" i="29" s="1"/>
  <c r="BF171" i="29" a="1"/>
  <c r="BF171" i="29" s="1"/>
  <c r="BF185" i="29" a="1"/>
  <c r="BF185" i="29" s="1"/>
  <c r="BF216" i="29" a="1"/>
  <c r="BF216" i="29" s="1"/>
  <c r="BF220" i="29" a="1"/>
  <c r="BF220" i="29" s="1"/>
  <c r="BF223" i="29" a="1"/>
  <c r="BF223" i="29" s="1"/>
  <c r="BF209" i="29" a="1"/>
  <c r="BF209" i="29" s="1"/>
  <c r="BF295" i="29" a="1"/>
  <c r="BF295" i="29" s="1"/>
  <c r="BF299" i="29" a="1"/>
  <c r="BF299" i="29" s="1"/>
  <c r="BF303" i="29" a="1"/>
  <c r="BF303" i="29" s="1"/>
  <c r="BF307" i="29" a="1"/>
  <c r="BF307" i="29" s="1"/>
  <c r="BF311" i="29" a="1"/>
  <c r="BF311" i="29" s="1"/>
  <c r="BF188" i="29" a="1"/>
  <c r="BF188" i="29" s="1"/>
  <c r="BF213" i="29" a="1"/>
  <c r="BF213" i="29" s="1"/>
  <c r="BF217" i="29" a="1"/>
  <c r="BF217" i="29" s="1"/>
  <c r="BF222" i="29" a="1"/>
  <c r="BF222" i="29" s="1"/>
  <c r="BF296" i="29" a="1"/>
  <c r="BF296" i="29" s="1"/>
  <c r="BF300" i="29" a="1"/>
  <c r="BF300" i="29" s="1"/>
  <c r="BF304" i="29" a="1"/>
  <c r="BF304" i="29" s="1"/>
  <c r="BF308" i="29" a="1"/>
  <c r="BF308" i="29" s="1"/>
  <c r="BF312" i="29" a="1"/>
  <c r="BF312" i="29" s="1"/>
  <c r="BY290" i="29" l="1"/>
  <c r="BY164" i="29"/>
  <c r="BY242" i="29"/>
  <c r="BY228" i="29"/>
  <c r="BY176" i="29"/>
  <c r="BY229" i="29"/>
  <c r="BY240" i="29"/>
  <c r="BY286" i="29"/>
  <c r="BY235" i="29"/>
  <c r="BY232" i="29"/>
  <c r="BY230" i="29"/>
  <c r="BY231" i="29"/>
  <c r="BY274" i="29"/>
  <c r="BY278" i="29"/>
  <c r="BY258" i="29"/>
  <c r="BY245" i="29"/>
  <c r="BY237" i="29"/>
  <c r="BY262" i="29"/>
  <c r="BY289" i="29"/>
  <c r="BY244" i="29"/>
  <c r="BY282" i="29"/>
  <c r="BY254" i="29"/>
  <c r="BY265" i="29"/>
  <c r="BY275" i="29"/>
  <c r="BY287" i="29"/>
  <c r="BY279" i="29"/>
  <c r="BY238" i="29"/>
  <c r="BY283" i="29"/>
  <c r="BY227" i="29"/>
  <c r="BY236" i="29"/>
  <c r="BY243" i="29"/>
  <c r="BY169" i="29"/>
  <c r="BY293" i="29"/>
  <c r="BY250" i="29"/>
  <c r="BY266" i="29"/>
  <c r="BY233" i="29"/>
  <c r="BY246" i="29"/>
  <c r="BY272" i="29"/>
  <c r="BY276" i="29"/>
  <c r="BY280" i="29"/>
  <c r="BY284" i="29"/>
  <c r="BY288" i="29"/>
  <c r="BY271" i="29"/>
  <c r="BY239" i="29"/>
  <c r="BY300" i="29"/>
  <c r="BY234" i="29"/>
  <c r="BY241" i="29"/>
  <c r="BY273" i="29"/>
  <c r="BY277" i="29"/>
  <c r="BY281" i="29"/>
  <c r="BY285" i="29"/>
  <c r="BY255" i="29"/>
  <c r="BY263" i="29"/>
  <c r="BY267" i="29"/>
  <c r="BY309" i="29"/>
  <c r="BY180" i="29"/>
  <c r="BY252" i="29"/>
  <c r="BY256" i="29"/>
  <c r="BY260" i="29"/>
  <c r="BY264" i="29"/>
  <c r="BY268" i="29"/>
  <c r="BY172" i="29"/>
  <c r="BY251" i="29"/>
  <c r="BY259" i="29"/>
  <c r="BY161" i="29"/>
  <c r="BY170" i="29"/>
  <c r="BY311" i="29"/>
  <c r="BY249" i="29"/>
  <c r="BY253" i="29"/>
  <c r="BY257" i="29"/>
  <c r="BY261" i="29"/>
  <c r="BY296" i="29"/>
  <c r="BY308" i="29"/>
  <c r="BY167" i="29"/>
  <c r="BY171" i="29"/>
  <c r="CX142" i="29"/>
  <c r="BY297" i="29"/>
  <c r="BY305" i="29"/>
  <c r="BY178" i="29"/>
  <c r="BY179" i="29"/>
  <c r="BY168" i="29"/>
  <c r="BY177" i="29"/>
  <c r="BY174" i="29"/>
  <c r="BY224" i="29"/>
  <c r="BY219" i="29"/>
  <c r="BY212" i="29"/>
  <c r="BY205" i="29"/>
  <c r="BY222" i="29"/>
  <c r="BY221" i="29"/>
  <c r="BY217" i="29"/>
  <c r="BY216" i="29"/>
  <c r="BY215" i="29"/>
  <c r="BY208" i="29"/>
  <c r="BY220" i="29"/>
  <c r="BY211" i="29"/>
  <c r="BY206" i="29"/>
  <c r="BY213" i="29"/>
  <c r="BY207" i="29"/>
  <c r="BY210" i="29"/>
  <c r="BY223" i="29"/>
  <c r="BY218" i="29"/>
  <c r="BY214" i="29"/>
  <c r="BY209" i="29"/>
  <c r="BY294" i="29"/>
  <c r="BY298" i="29"/>
  <c r="BY302" i="29"/>
  <c r="BY306" i="29"/>
  <c r="BY310" i="29"/>
  <c r="BY163" i="29"/>
  <c r="DC142" i="29"/>
  <c r="BY202" i="29"/>
  <c r="BY197" i="29"/>
  <c r="BY190" i="29"/>
  <c r="BY201" i="29"/>
  <c r="BY200" i="29"/>
  <c r="BY199" i="29"/>
  <c r="BY196" i="29"/>
  <c r="BY195" i="29"/>
  <c r="BY194" i="29"/>
  <c r="BY193" i="29"/>
  <c r="BY192" i="29"/>
  <c r="BY191" i="29"/>
  <c r="BY189" i="29"/>
  <c r="BY188" i="29"/>
  <c r="BY187" i="29"/>
  <c r="BY186" i="29"/>
  <c r="BY185" i="29"/>
  <c r="BY183" i="29"/>
  <c r="BY184" i="29"/>
  <c r="BY198" i="29"/>
  <c r="BY304" i="29"/>
  <c r="BY312" i="29"/>
  <c r="BY165" i="29"/>
  <c r="BY301" i="29"/>
  <c r="BY166" i="29"/>
  <c r="BY295" i="29"/>
  <c r="BY299" i="29"/>
  <c r="BY303" i="29"/>
  <c r="BY307" i="29"/>
  <c r="BY173" i="29"/>
  <c r="BY162" i="29"/>
  <c r="BY175" i="29"/>
  <c r="CX143" i="29" l="1"/>
  <c r="DC143" i="29"/>
  <c r="DC144" i="29" l="1"/>
  <c r="CX144" i="29"/>
  <c r="CX145" i="29" l="1"/>
  <c r="DC145" i="29"/>
  <c r="CX146" i="29" l="1"/>
  <c r="DC146" i="29"/>
  <c r="DC147" i="29" l="1"/>
  <c r="CX147" i="29"/>
  <c r="CX148" i="29" l="1"/>
  <c r="DC155" i="29"/>
  <c r="DD147" i="29" l="1"/>
  <c r="DD146" i="29"/>
  <c r="DD145" i="29"/>
  <c r="DD144" i="29"/>
  <c r="DD140" i="29"/>
  <c r="DD143" i="29"/>
  <c r="DD141" i="29"/>
  <c r="DD142" i="29"/>
  <c r="CX149" i="29"/>
  <c r="DE142" i="29" l="1" a="1"/>
  <c r="DE142" i="29" s="1"/>
  <c r="DE146" i="29" a="1"/>
  <c r="DE146" i="29" s="1"/>
  <c r="DE144" i="29" a="1"/>
  <c r="DE144" i="29" s="1"/>
  <c r="DE141" i="29" a="1"/>
  <c r="DE141" i="29" s="1"/>
  <c r="DE145" i="29" a="1"/>
  <c r="DE145" i="29" s="1"/>
  <c r="CX155" i="29"/>
  <c r="DE143" i="29" a="1"/>
  <c r="DE143" i="29" s="1"/>
  <c r="DE140" i="29" a="1"/>
  <c r="DE140" i="29" s="1"/>
  <c r="DE147" i="29" a="1"/>
  <c r="DE147" i="29" s="1"/>
  <c r="CY149" i="29" l="1"/>
  <c r="CY148" i="29"/>
  <c r="CY147" i="29"/>
  <c r="CY146" i="29"/>
  <c r="CY145" i="29"/>
  <c r="CY144" i="29"/>
  <c r="CY143" i="29"/>
  <c r="CY140" i="29"/>
  <c r="CY141" i="29"/>
  <c r="CY142" i="29"/>
  <c r="CZ140" i="29" l="1" a="1"/>
  <c r="CZ140" i="29" s="1"/>
  <c r="CZ148" i="29" a="1"/>
  <c r="CZ148" i="29" s="1"/>
  <c r="CZ146" i="29" a="1"/>
  <c r="CZ146" i="29" s="1"/>
  <c r="CZ143" i="29" a="1"/>
  <c r="CZ143" i="29" s="1"/>
  <c r="CZ147" i="29" a="1"/>
  <c r="CZ147" i="29" s="1"/>
  <c r="CZ142" i="29" a="1"/>
  <c r="CZ142" i="29" s="1"/>
  <c r="CZ144" i="29" a="1"/>
  <c r="CZ144" i="29" s="1"/>
  <c r="CZ141" i="29" a="1"/>
  <c r="CZ141" i="29" s="1"/>
  <c r="CZ145" i="29" a="1"/>
  <c r="CZ145" i="29" s="1"/>
  <c r="CZ149" i="29" a="1"/>
  <c r="CZ149" i="29" s="1"/>
  <c r="AR75" i="29" l="1"/>
  <c r="AR83" i="29"/>
  <c r="AQ83" i="29"/>
  <c r="AR87" i="29"/>
  <c r="AQ87" i="29"/>
  <c r="AR85" i="29"/>
  <c r="AQ85" i="29"/>
  <c r="AR89" i="29"/>
  <c r="AQ89" i="29"/>
  <c r="AR77" i="29"/>
  <c r="AQ77" i="29"/>
  <c r="AR81" i="29"/>
  <c r="AQ81" i="29"/>
  <c r="AR73" i="29"/>
  <c r="AQ73" i="29"/>
  <c r="AR79" i="29"/>
  <c r="AQ79" i="29"/>
  <c r="AQ75" i="29"/>
  <c r="AQ113" i="29"/>
  <c r="AR113" i="29"/>
  <c r="AQ115" i="29"/>
  <c r="AR115" i="29"/>
  <c r="AQ111" i="29"/>
  <c r="AR111" i="29"/>
  <c r="AQ121" i="29"/>
  <c r="AR121" i="29"/>
  <c r="AQ107" i="29"/>
  <c r="AR107" i="29"/>
  <c r="AQ119" i="29"/>
  <c r="AR119" i="29"/>
  <c r="AQ117" i="29"/>
  <c r="AR117" i="29"/>
  <c r="AQ123" i="29"/>
  <c r="AR123" i="29"/>
  <c r="AR109" i="29"/>
  <c r="AQ109" i="29"/>
  <c r="AR34" i="29"/>
  <c r="AQ34" i="29"/>
  <c r="AR56" i="29"/>
  <c r="AQ56" i="29"/>
  <c r="AQ22" i="29" l="1"/>
  <c r="CR83" i="29" l="1"/>
  <c r="CQ83" i="29"/>
  <c r="AL83" i="29" s="1"/>
  <c r="CR87" i="29"/>
  <c r="CQ87" i="29"/>
  <c r="CR85" i="29"/>
  <c r="CQ85" i="29"/>
  <c r="AL85" i="29" s="1"/>
  <c r="CR89" i="29"/>
  <c r="CQ89" i="29"/>
  <c r="CR77" i="29"/>
  <c r="CQ77" i="29"/>
  <c r="AL77" i="29" s="1"/>
  <c r="CR81" i="29"/>
  <c r="CQ81" i="29"/>
  <c r="CR73" i="29"/>
  <c r="CQ73" i="29"/>
  <c r="AL73" i="29" s="1"/>
  <c r="CR79" i="29"/>
  <c r="CQ79" i="29"/>
  <c r="CR75" i="29"/>
  <c r="CQ75" i="29"/>
  <c r="AL75" i="29" s="1"/>
  <c r="CQ100" i="29"/>
  <c r="AQ100" i="29" s="1"/>
  <c r="CQ101" i="29"/>
  <c r="CQ102" i="29"/>
  <c r="CQ99" i="29"/>
  <c r="AQ99" i="29" s="1"/>
  <c r="CQ95" i="29"/>
  <c r="AQ95" i="29" s="1"/>
  <c r="CQ94" i="29"/>
  <c r="AQ94" i="29" s="1"/>
  <c r="CQ93" i="29"/>
  <c r="AQ93" i="29" s="1"/>
  <c r="CQ132" i="29"/>
  <c r="CQ134" i="29"/>
  <c r="AQ134" i="29" s="1"/>
  <c r="CQ133" i="29"/>
  <c r="AQ133" i="29" s="1"/>
  <c r="CQ128" i="29"/>
  <c r="AQ128" i="29" s="1"/>
  <c r="CQ129" i="29"/>
  <c r="AQ129" i="29" s="1"/>
  <c r="CQ127" i="29"/>
  <c r="AQ127" i="29" s="1"/>
  <c r="CR123" i="29"/>
  <c r="CQ123" i="29"/>
  <c r="CR117" i="29"/>
  <c r="CQ117" i="29"/>
  <c r="CR119" i="29"/>
  <c r="CQ119" i="29"/>
  <c r="CR107" i="29"/>
  <c r="CQ107" i="29"/>
  <c r="CR121" i="29"/>
  <c r="CQ121" i="29"/>
  <c r="CR111" i="29"/>
  <c r="CQ111" i="29"/>
  <c r="CR115" i="29"/>
  <c r="CQ115" i="29"/>
  <c r="CR113" i="29"/>
  <c r="CQ113" i="29"/>
  <c r="CR109" i="29"/>
  <c r="CQ109" i="29"/>
  <c r="CQ43" i="29"/>
  <c r="AQ43" i="29" s="1"/>
  <c r="CQ42" i="29"/>
  <c r="AQ42" i="29" s="1"/>
  <c r="CQ41" i="29"/>
  <c r="AQ41" i="29" s="1"/>
  <c r="CQ40" i="29"/>
  <c r="AQ40" i="29" s="1"/>
  <c r="CQ39" i="29"/>
  <c r="AQ39" i="29" s="1"/>
  <c r="CQ38" i="29"/>
  <c r="AQ38" i="29" s="1"/>
  <c r="CQ37" i="29"/>
  <c r="AQ37" i="29" s="1"/>
  <c r="CQ61" i="29"/>
  <c r="AQ61" i="29" s="1"/>
  <c r="CQ62" i="29"/>
  <c r="CQ63" i="29"/>
  <c r="AQ63" i="29" s="1"/>
  <c r="CQ64" i="29"/>
  <c r="AQ64" i="29" s="1"/>
  <c r="CQ65" i="29"/>
  <c r="AQ65" i="29" s="1"/>
  <c r="CQ66" i="29"/>
  <c r="AQ66" i="29" s="1"/>
  <c r="CQ60" i="29"/>
  <c r="AQ60" i="29" s="1"/>
  <c r="CR56" i="29"/>
  <c r="CQ56" i="29"/>
  <c r="CR34" i="29"/>
  <c r="CQ34" i="29"/>
  <c r="CQ51" i="29"/>
  <c r="AQ51" i="29" s="1"/>
  <c r="CQ50" i="29"/>
  <c r="AQ50" i="29" s="1"/>
  <c r="CQ49" i="29"/>
  <c r="AQ49" i="29" s="1"/>
  <c r="CQ48" i="29"/>
  <c r="AQ48" i="29" s="1"/>
  <c r="CQ47" i="29"/>
  <c r="AQ47" i="29" s="1"/>
  <c r="CQ46" i="29"/>
  <c r="AQ46" i="29" s="1"/>
  <c r="CQ22" i="29"/>
  <c r="AL22" i="29" s="1"/>
  <c r="CQ29" i="29"/>
  <c r="AQ29" i="29" s="1"/>
  <c r="CQ28" i="29"/>
  <c r="AQ28" i="29" s="1"/>
  <c r="CQ27" i="29"/>
  <c r="AQ27" i="29" s="1"/>
  <c r="CQ26" i="29"/>
  <c r="AQ26" i="29" s="1"/>
  <c r="CQ25" i="29"/>
  <c r="AQ25" i="29" s="1"/>
  <c r="AL34" i="29" l="1"/>
  <c r="AL113" i="29"/>
  <c r="AL111" i="29"/>
  <c r="AL107" i="29"/>
  <c r="AL117" i="29"/>
  <c r="AL56" i="29"/>
  <c r="AL109" i="29"/>
  <c r="AL26" i="29"/>
  <c r="AL25" i="29"/>
  <c r="AL27" i="29"/>
  <c r="AL29" i="29"/>
  <c r="AL28" i="29"/>
  <c r="AL129" i="29"/>
  <c r="AL128" i="29"/>
  <c r="AL127" i="29"/>
  <c r="AL48" i="29"/>
  <c r="AL46" i="29"/>
  <c r="AL49" i="29"/>
  <c r="AL47" i="29"/>
  <c r="AL51" i="29"/>
  <c r="AL50" i="29"/>
  <c r="AL115" i="29"/>
  <c r="AL121" i="29"/>
  <c r="AL119" i="29"/>
  <c r="AL123" i="29"/>
  <c r="AL95" i="29"/>
  <c r="AL94" i="29"/>
  <c r="AL93" i="29"/>
  <c r="AL40" i="29"/>
  <c r="AL37" i="29"/>
  <c r="AL41" i="29"/>
  <c r="AL42" i="29"/>
  <c r="AL39" i="29"/>
  <c r="AL43" i="29"/>
  <c r="AL38" i="29"/>
  <c r="AL79" i="29"/>
  <c r="AL81" i="29"/>
  <c r="AL89" i="29"/>
  <c r="AL87" i="29"/>
  <c r="AL140" i="29" l="1"/>
  <c r="CR11" i="29" l="1"/>
  <c r="AR11" i="29" s="1"/>
  <c r="CR10" i="29"/>
  <c r="AR10" i="29" s="1"/>
  <c r="CR9" i="29"/>
  <c r="AR9" i="29" s="1"/>
  <c r="CR12" i="29"/>
  <c r="AR12" i="29" s="1"/>
  <c r="CR7" i="29" l="1"/>
  <c r="AR7" i="29" s="1"/>
  <c r="CR8" i="29"/>
  <c r="AR8" i="29" s="1"/>
  <c r="CQ9" i="29"/>
  <c r="BG145" i="29" s="1"/>
  <c r="CQ7" i="29"/>
  <c r="CQ10" i="29"/>
  <c r="CQ8" i="29"/>
  <c r="BG143" i="29" s="1"/>
  <c r="CQ12" i="29"/>
  <c r="BG158" i="29" s="1"/>
  <c r="CQ11" i="29"/>
  <c r="BE7" i="29" l="1"/>
  <c r="BG142" i="29"/>
  <c r="BE11" i="29"/>
  <c r="BG151" i="29"/>
  <c r="BE10" i="29"/>
  <c r="BG149" i="29"/>
  <c r="BE12" i="29"/>
  <c r="BE8" i="29"/>
  <c r="BE9" i="29"/>
  <c r="AQ7" i="29"/>
  <c r="AJ140" i="29" l="1"/>
  <c r="AO1" i="29"/>
  <c r="AG138" i="29"/>
  <c r="D138" i="29"/>
  <c r="AN139" i="29" l="1"/>
  <c r="AN140" i="29"/>
  <c r="AJ139" i="29"/>
  <c r="AN136" i="29"/>
  <c r="CL136" i="29"/>
  <c r="CN136" i="29"/>
  <c r="AQ12" i="29" l="1"/>
  <c r="AQ10" i="29"/>
  <c r="AQ8" i="29"/>
  <c r="AQ11" i="29"/>
  <c r="AQ9" i="29"/>
  <c r="CR19" i="29"/>
  <c r="AR19" i="29" s="1"/>
  <c r="CR18" i="29"/>
  <c r="AR18" i="29" s="1"/>
  <c r="CR17" i="29"/>
  <c r="AR17" i="29" s="1"/>
  <c r="CR15" i="29"/>
  <c r="AR15" i="29" s="1"/>
  <c r="CQ16" i="29"/>
  <c r="BG144" i="29" s="1"/>
  <c r="CQ19" i="29"/>
  <c r="BG156" i="29" s="1"/>
  <c r="CQ17" i="29"/>
  <c r="BG152" i="29" s="1"/>
  <c r="CQ15" i="29"/>
  <c r="CR16" i="29"/>
  <c r="AR16" i="29" s="1"/>
  <c r="CQ18" i="29"/>
  <c r="BG155" i="29" s="1"/>
  <c r="B11" i="26"/>
  <c r="BE15" i="29" l="1"/>
  <c r="BG140" i="29"/>
  <c r="BY150" i="29" s="1"/>
  <c r="AL8" i="29"/>
  <c r="AL7" i="29"/>
  <c r="AL11" i="29"/>
  <c r="AL9" i="29"/>
  <c r="AL12" i="29"/>
  <c r="BE18" i="29"/>
  <c r="BE19" i="29"/>
  <c r="BE16" i="29"/>
  <c r="BE17" i="29"/>
  <c r="AQ15" i="29"/>
  <c r="AQ17" i="29"/>
  <c r="AQ18" i="29"/>
  <c r="AQ19" i="29"/>
  <c r="AQ16" i="29"/>
  <c r="BY140" i="29" l="1"/>
  <c r="BY151" i="29"/>
  <c r="BY141" i="29"/>
  <c r="BY144" i="29"/>
  <c r="BY148" i="29"/>
  <c r="BY153" i="29"/>
  <c r="BY145" i="29"/>
  <c r="BY142" i="29"/>
  <c r="BY154" i="29"/>
  <c r="BY139" i="29"/>
  <c r="BY157" i="29"/>
  <c r="BY146" i="29"/>
  <c r="BY152" i="29"/>
  <c r="BY156" i="29"/>
  <c r="BY143" i="29"/>
  <c r="BY158" i="29"/>
  <c r="BY149" i="29"/>
  <c r="BY155" i="29"/>
  <c r="BY147" i="29"/>
  <c r="AL10" i="29"/>
  <c r="AL16" i="29"/>
  <c r="AL15" i="29"/>
  <c r="AL19" i="29"/>
  <c r="AL18" i="29"/>
  <c r="AL17" i="29"/>
  <c r="AL136" i="29" l="1"/>
  <c r="AL139" i="29"/>
  <c r="B9" i="26"/>
  <c r="B7" i="26"/>
  <c r="F7" i="26" l="1"/>
  <c r="D7" i="26" l="1"/>
  <c r="BC2" i="29" l="1"/>
  <c r="CO1" i="29"/>
  <c r="F9" i="26" l="1"/>
  <c r="F19" i="26" s="1"/>
  <c r="F11" i="26"/>
  <c r="F18" i="26" s="1"/>
  <c r="F20" i="26" l="1"/>
  <c r="D11" i="26" l="1"/>
  <c r="D18" i="26" s="1"/>
  <c r="B6" i="26" l="1"/>
  <c r="U1" i="26"/>
  <c r="A1" i="26"/>
  <c r="R23" i="26"/>
  <c r="R22" i="26"/>
  <c r="R21" i="26"/>
  <c r="R20" i="26"/>
  <c r="N13" i="26"/>
  <c r="A2" i="26"/>
  <c r="V1" i="26"/>
  <c r="A3" i="26"/>
  <c r="G2" i="26" l="1"/>
  <c r="F15" i="26" l="1"/>
  <c r="D4" i="26" l="1"/>
  <c r="N10" i="26"/>
  <c r="D9" i="26" l="1"/>
  <c r="D19" i="26" s="1"/>
  <c r="D20" i="26" s="1"/>
  <c r="M20" i="26"/>
  <c r="N14" i="26"/>
  <c r="O20" i="26" l="1"/>
  <c r="M21" i="26" l="1"/>
  <c r="O21" i="26" s="1"/>
  <c r="L17" i="26"/>
  <c r="D15" i="26" l="1"/>
  <c r="M22" i="26"/>
  <c r="O22" i="26" s="1"/>
  <c r="N17" i="26"/>
  <c r="A25" i="26" l="1"/>
  <c r="P17" i="26"/>
  <c r="M23" i="26"/>
  <c r="O23" i="26" s="1"/>
  <c r="M26" i="26" l="1"/>
  <c r="D5" i="26"/>
  <c r="F5" i="26" s="1"/>
  <c r="N26" i="26" s="1"/>
  <c r="A24" i="26"/>
  <c r="O6" i="26"/>
  <c r="N11" i="26"/>
  <c r="I6" i="26" s="1"/>
  <c r="M24" i="26"/>
  <c r="T17" i="26" s="1"/>
  <c r="R17" i="26"/>
  <c r="L28" i="26" l="1"/>
  <c r="A27" i="26" s="1"/>
  <c r="A28" i="26" l="1"/>
</calcChain>
</file>

<file path=xl/comments1.xml><?xml version="1.0" encoding="utf-8"?>
<comments xmlns="http://schemas.openxmlformats.org/spreadsheetml/2006/main">
  <authors>
    <author>Wolfgang Harasleben</author>
  </authors>
  <commentList>
    <comment ref="AL2" authorId="0" shapeId="0">
      <text>
        <r>
          <rPr>
            <b/>
            <u val="double"/>
            <sz val="9"/>
            <color indexed="81"/>
            <rFont val="Segoe UI"/>
            <family val="2"/>
          </rPr>
          <t>Punkte "Anzeigen"/"Nicht Anzeigen!":</t>
        </r>
        <r>
          <rPr>
            <sz val="9"/>
            <color indexed="81"/>
            <rFont val="Segoe UI"/>
            <family val="2"/>
          </rPr>
          <t xml:space="preserve">
Die Einstellung </t>
        </r>
        <r>
          <rPr>
            <b/>
            <sz val="9"/>
            <color indexed="81"/>
            <rFont val="Segoe UI"/>
            <family val="2"/>
          </rPr>
          <t xml:space="preserve">Punkte </t>
        </r>
        <r>
          <rPr>
            <b/>
            <sz val="9"/>
            <color indexed="17"/>
            <rFont val="Segoe UI"/>
            <family val="2"/>
          </rPr>
          <t>"Anzeigen!"</t>
        </r>
        <r>
          <rPr>
            <sz val="9"/>
            <color indexed="81"/>
            <rFont val="Segoe UI"/>
            <family val="2"/>
          </rPr>
          <t xml:space="preserve"> kann beim ersten Übungsdurchgang sehr hilfreich sein. Für alle weiteren Übungsdurchläufe würde ich aber empfehlen, auf </t>
        </r>
        <r>
          <rPr>
            <b/>
            <sz val="9"/>
            <color indexed="81"/>
            <rFont val="Segoe UI"/>
            <family val="2"/>
          </rPr>
          <t xml:space="preserve">Punkte </t>
        </r>
        <r>
          <rPr>
            <b/>
            <sz val="9"/>
            <color indexed="10"/>
            <rFont val="Segoe UI"/>
            <family val="2"/>
          </rPr>
          <t>"Nicht  anzeigen!"</t>
        </r>
        <r>
          <rPr>
            <sz val="9"/>
            <color indexed="81"/>
            <rFont val="Segoe UI"/>
            <family val="2"/>
          </rPr>
          <t xml:space="preserve"> umzustellen. Dadurch erhöht sich die Notwendigkeit</t>
        </r>
        <r>
          <rPr>
            <b/>
            <sz val="9"/>
            <color indexed="81"/>
            <rFont val="Segoe UI"/>
            <family val="2"/>
          </rPr>
          <t xml:space="preserve"> über die Antworten nachzudenken</t>
        </r>
        <r>
          <rPr>
            <sz val="9"/>
            <color indexed="81"/>
            <rFont val="Segoe UI"/>
            <family val="2"/>
          </rPr>
          <t xml:space="preserve">. Das wiederum hat einen wesentliche </t>
        </r>
        <r>
          <rPr>
            <b/>
            <sz val="9"/>
            <color indexed="81"/>
            <rFont val="Segoe UI"/>
            <family val="2"/>
          </rPr>
          <t>größeren Lerneffekt</t>
        </r>
        <r>
          <rPr>
            <sz val="9"/>
            <color indexed="81"/>
            <rFont val="Segoe UI"/>
            <family val="2"/>
          </rPr>
          <t xml:space="preserve"> zur Folge!
Am Ende, wenn du alle Fragen beantwortet hast, kannst du dir dann das </t>
        </r>
        <r>
          <rPr>
            <b/>
            <sz val="9"/>
            <color indexed="81"/>
            <rFont val="Segoe UI"/>
            <family val="2"/>
          </rPr>
          <t>Gesamtergbnis</t>
        </r>
        <r>
          <rPr>
            <sz val="9"/>
            <color indexed="81"/>
            <rFont val="Segoe UI"/>
            <family val="2"/>
          </rPr>
          <t xml:space="preserve"> und die </t>
        </r>
        <r>
          <rPr>
            <b/>
            <sz val="9"/>
            <color indexed="81"/>
            <rFont val="Segoe UI"/>
            <family val="2"/>
          </rPr>
          <t>Note</t>
        </r>
        <r>
          <rPr>
            <sz val="9"/>
            <color indexed="81"/>
            <rFont val="Segoe UI"/>
            <family val="2"/>
          </rPr>
          <t xml:space="preserve"> ansehen. Es werden aber auch die Punkte für die einzelnen Fragen wieder eingeblendet, so dass du auch sehen kannst, wo du gegebenenfalls </t>
        </r>
        <r>
          <rPr>
            <b/>
            <sz val="9"/>
            <color indexed="81"/>
            <rFont val="Segoe UI"/>
            <family val="2"/>
          </rPr>
          <t>Fehler</t>
        </r>
        <r>
          <rPr>
            <sz val="9"/>
            <color indexed="81"/>
            <rFont val="Segoe UI"/>
            <family val="2"/>
          </rPr>
          <t xml:space="preserve"> gemacht hast.</t>
        </r>
      </text>
    </comment>
  </commentList>
</comments>
</file>

<file path=xl/sharedStrings.xml><?xml version="1.0" encoding="utf-8"?>
<sst xmlns="http://schemas.openxmlformats.org/spreadsheetml/2006/main" count="639" uniqueCount="268">
  <si>
    <t>ACHTUNG: Wähle die richtigen Antworten aus oder Kreuze sie an !!!</t>
  </si>
  <si>
    <t>Pkte</t>
  </si>
  <si>
    <t>/</t>
  </si>
  <si>
    <t>Ges.</t>
  </si>
  <si>
    <t>●</t>
  </si>
  <si>
    <t>! ! !</t>
  </si>
  <si>
    <t>1.</t>
  </si>
  <si>
    <t>2.</t>
  </si>
  <si>
    <t>4.</t>
  </si>
  <si>
    <t>Gesamtpunkte</t>
  </si>
  <si>
    <t>x</t>
  </si>
  <si>
    <t>Punkterechner</t>
  </si>
  <si>
    <t>…............</t>
  </si>
  <si>
    <t xml:space="preserve"> %</t>
  </si>
  <si>
    <t>Nicht erfüllte Grundkompetenzen:</t>
  </si>
  <si>
    <t xml:space="preserve">Punktemaximum: </t>
  </si>
  <si>
    <t xml:space="preserve">Genügend in %: </t>
  </si>
  <si>
    <t xml:space="preserve">Abstufung in Prozent: </t>
  </si>
  <si>
    <t xml:space="preserve">Abstufung in Punkten: </t>
  </si>
  <si>
    <t>Notenschlüssel:</t>
  </si>
  <si>
    <t>❶</t>
  </si>
  <si>
    <t>❷</t>
  </si>
  <si>
    <t>❸</t>
  </si>
  <si>
    <t>❹</t>
  </si>
  <si>
    <t>❺</t>
  </si>
  <si>
    <t>-</t>
  </si>
  <si>
    <t xml:space="preserve">Anpassungen: </t>
  </si>
  <si>
    <t>Liebe Schülerin! / Lieber Schüler!</t>
  </si>
  <si>
    <t>Erreichte Punkte:</t>
  </si>
  <si>
    <t>LG</t>
  </si>
  <si>
    <t>Note:</t>
  </si>
  <si>
    <t>FL Harasleben</t>
  </si>
  <si>
    <t>Punkte</t>
  </si>
  <si>
    <t>Genügend bei:</t>
  </si>
  <si>
    <t>EK</t>
  </si>
  <si>
    <t>Abst. %</t>
  </si>
  <si>
    <t>Summe Gesamtpunkte</t>
  </si>
  <si>
    <t>Punkte nach Kompetenzen</t>
  </si>
  <si>
    <t>Anp. Pkte</t>
  </si>
  <si>
    <t>Unterschrift der/des Erziehungsberechtigten</t>
  </si>
  <si>
    <t>KNr.:</t>
  </si>
  <si>
    <t xml:space="preserve"> FL 2:</t>
  </si>
  <si>
    <t xml:space="preserve"> FL 1:</t>
  </si>
  <si>
    <t xml:space="preserve"> FL 3:</t>
  </si>
  <si>
    <t>3.</t>
  </si>
  <si>
    <t>5.</t>
  </si>
  <si>
    <t>6.</t>
  </si>
  <si>
    <t>7.</t>
  </si>
  <si>
    <t>8.</t>
  </si>
  <si>
    <t>–</t>
  </si>
  <si>
    <t>•</t>
  </si>
  <si>
    <t xml:space="preserve">KNr.:  </t>
  </si>
  <si>
    <t>+</t>
  </si>
  <si>
    <t>Operationen</t>
  </si>
  <si>
    <t>ꓽ</t>
  </si>
  <si>
    <t>Ankreuzen</t>
  </si>
  <si>
    <t xml:space="preserve">Gesamtpunkte </t>
  </si>
  <si>
    <t>(Fragen 1 - 8)</t>
  </si>
  <si>
    <t>(Fragen 9 - 17)</t>
  </si>
  <si>
    <t>GK</t>
  </si>
  <si>
    <t>(Frage 18 - 20)</t>
  </si>
  <si>
    <t>Grundkompetenzen (GK12)</t>
  </si>
  <si>
    <t>NACHNAME Vorname</t>
  </si>
  <si>
    <t>! ! ! ! !</t>
  </si>
  <si>
    <t>Erweiterte Kompetenzen (EK13)</t>
  </si>
  <si>
    <t>Grundkompetenzen (GK13)</t>
  </si>
  <si>
    <t xml:space="preserve"> oder</t>
  </si>
  <si>
    <t>Schutzfunktion</t>
  </si>
  <si>
    <t>9.</t>
  </si>
  <si>
    <t>10.</t>
  </si>
  <si>
    <t>A</t>
  </si>
  <si>
    <t>D</t>
  </si>
  <si>
    <t>B</t>
  </si>
  <si>
    <t>C</t>
  </si>
  <si>
    <t>E</t>
  </si>
  <si>
    <t>11.</t>
  </si>
  <si>
    <t>12.</t>
  </si>
  <si>
    <t>13.</t>
  </si>
  <si>
    <t>14.</t>
  </si>
  <si>
    <t>15.</t>
  </si>
  <si>
    <t>Wiederverschließbarkeit</t>
  </si>
  <si>
    <t>Buchstaben</t>
  </si>
  <si>
    <t>F</t>
  </si>
  <si>
    <t>G</t>
  </si>
  <si>
    <t>H</t>
  </si>
  <si>
    <t xml:space="preserve">FL Verpackung und Lebensmittelkennzeichnung </t>
  </si>
  <si>
    <t>Glas</t>
  </si>
  <si>
    <t>Lagerfunktion</t>
  </si>
  <si>
    <t>Informationsfunktion</t>
  </si>
  <si>
    <t>absatzförderndes Mittel</t>
  </si>
  <si>
    <t>Form</t>
  </si>
  <si>
    <t>Farbe</t>
  </si>
  <si>
    <t>Etikett</t>
  </si>
  <si>
    <t>Schrift</t>
  </si>
  <si>
    <t>Bild</t>
  </si>
  <si>
    <t>Als Grundnutzen von Verpackungen kann ihre</t>
  </si>
  <si>
    <t xml:space="preserve"> angesehen werden.</t>
  </si>
  <si>
    <t>Öffnung</t>
  </si>
  <si>
    <t>Dosierung</t>
  </si>
  <si>
    <t>Verstaufähigkeit</t>
  </si>
  <si>
    <t>Transporteignung</t>
  </si>
  <si>
    <t>Größe</t>
  </si>
  <si>
    <t>für alle Lebensmittel</t>
  </si>
  <si>
    <t>nur für verpackte Lebensmittel</t>
  </si>
  <si>
    <t>Eine Ware gilt, im Sinne der Lebensmittelkennzeichnungsverordnung, als verpackt, wenn sie in</t>
  </si>
  <si>
    <t>Behältnisse</t>
  </si>
  <si>
    <t>Umhüllungen</t>
  </si>
  <si>
    <t xml:space="preserve"> beliebiger Art abgegeben werden soll, deren</t>
  </si>
  <si>
    <t>Inhalt</t>
  </si>
  <si>
    <t xml:space="preserve"> ohne</t>
  </si>
  <si>
    <t>öffnen</t>
  </si>
  <si>
    <t>Veränderung der Verpackung</t>
  </si>
  <si>
    <t xml:space="preserve"> nicht</t>
  </si>
  <si>
    <t>vermehrt</t>
  </si>
  <si>
    <t>vermindert</t>
  </si>
  <si>
    <t xml:space="preserve"> werden kann.</t>
  </si>
  <si>
    <r>
      <t xml:space="preserve">Nenne mindestens 5 „natürliche“ Verpackungsmaterialien! </t>
    </r>
    <r>
      <rPr>
        <b/>
        <sz val="10"/>
        <color rgb="FF0070C0"/>
        <rFont val="Arial"/>
        <family val="2"/>
      </rPr>
      <t>(5 Punkte)</t>
    </r>
  </si>
  <si>
    <r>
      <t xml:space="preserve">Nenne 6 Funktionen der Verpackung! </t>
    </r>
    <r>
      <rPr>
        <b/>
        <sz val="10"/>
        <color rgb="FF0070C0"/>
        <rFont val="Arial"/>
        <family val="2"/>
      </rPr>
      <t>(6 Punkte)</t>
    </r>
  </si>
  <si>
    <r>
      <t xml:space="preserve">Die Verpackung ist auch absatzförderndes Mittel! Welche Elemente der Verpackung sind dafür von besonderer Bedeutung? Nenne mindestens 5 solcher Elemente! </t>
    </r>
    <r>
      <rPr>
        <b/>
        <sz val="10"/>
        <color rgb="FF0070C0"/>
        <rFont val="Arial"/>
        <family val="2"/>
      </rPr>
      <t>(5 Punkte)</t>
    </r>
  </si>
  <si>
    <r>
      <t xml:space="preserve">Nenne den Grundnutzen einer Verpackung! Ergänze dazu den fehlenden Begriff! </t>
    </r>
    <r>
      <rPr>
        <b/>
        <sz val="10"/>
        <color rgb="FF0070C0"/>
        <rFont val="Arial"/>
        <family val="2"/>
      </rPr>
      <t>(1 Punkt)</t>
    </r>
  </si>
  <si>
    <r>
      <t xml:space="preserve">Der „Eignungsnutzen einer Verpackung“ hat vor allem logistische Bedeutung? Zähle mindestens 6 Zusatzfunktionen aus dem Bereich „Eignungsnutzens“ auf! </t>
    </r>
    <r>
      <rPr>
        <b/>
        <sz val="10"/>
        <color rgb="FF0070C0"/>
        <rFont val="Arial"/>
        <family val="2"/>
      </rPr>
      <t>(6 Punkte)</t>
    </r>
  </si>
  <si>
    <r>
      <t xml:space="preserve">Für welche Produkte gilt die Lebensmittelkennzeichnungsverordnung? Kreuze bitte zutreffendes an! </t>
    </r>
    <r>
      <rPr>
        <b/>
        <sz val="10"/>
        <color rgb="FF0070C0"/>
        <rFont val="Arial"/>
        <family val="2"/>
      </rPr>
      <t>(1 Punkt)</t>
    </r>
  </si>
  <si>
    <t>Richtig</t>
  </si>
  <si>
    <t>Sachbezeichnung</t>
  </si>
  <si>
    <t>Erzeuger (Name und Anschrift)</t>
  </si>
  <si>
    <t>Nettofüllmenge</t>
  </si>
  <si>
    <t>Chargennummer oder Mindesthaltbarkeit</t>
  </si>
  <si>
    <t>Lagerbedingungen</t>
  </si>
  <si>
    <t>Zutaten</t>
  </si>
  <si>
    <t>Herkunftsland</t>
  </si>
  <si>
    <t>Falsch</t>
  </si>
  <si>
    <r>
      <t xml:space="preserve">Lebensmittelkennzeichnung: Welche Angaben müssen auf verpackten Lebensmitteln im Allgemeinen gemacht werden? </t>
    </r>
    <r>
      <rPr>
        <b/>
        <sz val="10"/>
        <color rgb="FF0070C0"/>
        <rFont val="Arial"/>
        <family val="2"/>
      </rPr>
      <t>(7 Punkte)</t>
    </r>
  </si>
  <si>
    <r>
      <t xml:space="preserve">Ein Lebensmittel gilt nicht als verpackt, wenn es in Gegenwart des Käufers verpackt wird bzw. wenn es nur zur Verkaufsvorbereitung oder zur kurzfristigen Lagerung verpackt wird! Ist diese Aussage richtig oder falsch? Kreuze zutreffendes an! </t>
    </r>
    <r>
      <rPr>
        <b/>
        <sz val="10"/>
        <color rgb="FF0070C0"/>
        <rFont val="Arial"/>
        <family val="2"/>
      </rPr>
      <t>(1 Punkt)</t>
    </r>
  </si>
  <si>
    <t>RICHTIG</t>
  </si>
  <si>
    <r>
      <t xml:space="preserve">Das </t>
    </r>
    <r>
      <rPr>
        <b/>
        <sz val="10"/>
        <color theme="1"/>
        <rFont val="Arial"/>
        <family val="2"/>
      </rPr>
      <t>Mindesthaltbarkeitsdatum</t>
    </r>
    <r>
      <rPr>
        <sz val="10"/>
        <color theme="1"/>
        <rFont val="Arial"/>
        <family val="2"/>
      </rPr>
      <t xml:space="preserve"> ist ein Informationsdatum, das Auskunft darüber gibt, bis zu welchem Zeitpunkt die Ware ihre spezifischen Eigenschaften behält - vorausgesetzt, sie wird entsprechend gelagert.</t>
    </r>
  </si>
  <si>
    <r>
      <t xml:space="preserve">Das </t>
    </r>
    <r>
      <rPr>
        <b/>
        <sz val="10"/>
        <color theme="1"/>
        <rFont val="Arial"/>
        <family val="2"/>
      </rPr>
      <t>Mindesthaltbarkeitsdatum</t>
    </r>
    <r>
      <rPr>
        <sz val="10"/>
        <color theme="1"/>
        <rFont val="Arial"/>
        <family val="2"/>
      </rPr>
      <t xml:space="preserve"> legt fest, bis wann das Lebensmittel verzehrt werden muss.</t>
    </r>
  </si>
  <si>
    <r>
      <t xml:space="preserve">Das </t>
    </r>
    <r>
      <rPr>
        <b/>
        <sz val="10"/>
        <color theme="1"/>
        <rFont val="Arial"/>
        <family val="2"/>
      </rPr>
      <t>Mindesthaltbarkeitsdatum</t>
    </r>
    <r>
      <rPr>
        <sz val="10"/>
        <color theme="1"/>
        <rFont val="Arial"/>
        <family val="2"/>
      </rPr>
      <t xml:space="preserve"> ist ein Informationsdatum, das Auskunft darüber gibt, bis zu welchem Zeitpunkt die Ware ihre spezifischen Eigenschaften behält. Die Lagerung des Lebensmittels spielt dabei keine Rolle.</t>
    </r>
  </si>
  <si>
    <r>
      <t xml:space="preserve">Das </t>
    </r>
    <r>
      <rPr>
        <b/>
        <sz val="10"/>
        <color theme="1"/>
        <rFont val="Arial"/>
        <family val="2"/>
      </rPr>
      <t>Mindesthaltbarkeitsdatum</t>
    </r>
    <r>
      <rPr>
        <sz val="10"/>
        <color theme="1"/>
        <rFont val="Arial"/>
        <family val="2"/>
      </rPr>
      <t xml:space="preserve"> enthält Aussagen über die einwandfreie Beschaffenheit eines Lebensmittels.</t>
    </r>
  </si>
  <si>
    <r>
      <t xml:space="preserve">Lebensmittel, die mit einem </t>
    </r>
    <r>
      <rPr>
        <b/>
        <sz val="10"/>
        <color theme="1"/>
        <rFont val="Arial"/>
        <family val="2"/>
      </rPr>
      <t>Verbrauchsdatum</t>
    </r>
    <r>
      <rPr>
        <sz val="10"/>
        <color theme="1"/>
        <rFont val="Arial"/>
        <family val="2"/>
      </rPr>
      <t xml:space="preserve"> ("zu verbrauchen bis...") auszustatten sind, dürfen nach Ablauf dieser Frist in Verkehr gebracht werden. Dieser Umstand muss jedoch deutlich und allgemein verständlich gekennzeichnet sein.</t>
    </r>
  </si>
  <si>
    <r>
      <t xml:space="preserve">Ist die </t>
    </r>
    <r>
      <rPr>
        <b/>
        <sz val="10"/>
        <color theme="1"/>
        <rFont val="Arial"/>
        <family val="2"/>
      </rPr>
      <t>Mindesthaltbarkeit</t>
    </r>
    <r>
      <rPr>
        <sz val="10"/>
        <color theme="1"/>
        <rFont val="Arial"/>
        <family val="2"/>
      </rPr>
      <t xml:space="preserve"> von Lebensmitteln abgelaufen, ist der Verkauf weiterhin erlaubt, dieser Umstand muss jedoch deutlich und allgemein verständlich gekennzeichnet sein.</t>
    </r>
  </si>
  <si>
    <r>
      <t xml:space="preserve">Eine nachträgliche, unzutreffende "Verlängerung" der </t>
    </r>
    <r>
      <rPr>
        <b/>
        <sz val="10"/>
        <color theme="1"/>
        <rFont val="Arial"/>
        <family val="2"/>
      </rPr>
      <t>Mindesthaltbarkeit</t>
    </r>
    <r>
      <rPr>
        <sz val="10"/>
        <color theme="1"/>
        <rFont val="Arial"/>
        <family val="2"/>
      </rPr>
      <t xml:space="preserve"> (z. B. durch neue Etiketten) ist zulässig und auch nicht strafbar.</t>
    </r>
  </si>
  <si>
    <r>
      <t xml:space="preserve">Das </t>
    </r>
    <r>
      <rPr>
        <b/>
        <sz val="10"/>
        <color theme="1"/>
        <rFont val="Arial"/>
        <family val="2"/>
      </rPr>
      <t>Verbrauchsdatum</t>
    </r>
    <r>
      <rPr>
        <sz val="10"/>
        <color theme="1"/>
        <rFont val="Arial"/>
        <family val="2"/>
      </rPr>
      <t xml:space="preserve"> muss auf der Packung stehen und zwar im Wortlaut: "zu verbrauchen bis...", gefolgt von Tag, Monat und Jahr.</t>
    </r>
  </si>
  <si>
    <r>
      <t xml:space="preserve">Das </t>
    </r>
    <r>
      <rPr>
        <b/>
        <sz val="10"/>
        <color theme="1"/>
        <rFont val="Arial"/>
        <family val="2"/>
      </rPr>
      <t>Mindesthaltbarkeitsdatum</t>
    </r>
    <r>
      <rPr>
        <sz val="10"/>
        <color theme="1"/>
        <rFont val="Arial"/>
        <family val="2"/>
      </rPr>
      <t xml:space="preserve"> enthält keine Aussagen über die einwandfreie Beschaffenheit eines Lebensmittels.</t>
    </r>
  </si>
  <si>
    <r>
      <t xml:space="preserve">Richtig oder falsch: Welche der unten gemachten Aussagen zum Thema "Mindesthaltbarkeits- bzw. Verbrauchsdatum" sind richtig und welche treffen nicht zu? </t>
    </r>
    <r>
      <rPr>
        <b/>
        <sz val="10"/>
        <color rgb="FF0070C0"/>
        <rFont val="Arial"/>
        <family val="2"/>
      </rPr>
      <t>(9 Punkte)</t>
    </r>
  </si>
  <si>
    <t>FALSCH</t>
  </si>
  <si>
    <t>Identifizierung des Erzeugnisses</t>
  </si>
  <si>
    <t>Abgrenzung zu anderen ähnlichen Produkten</t>
  </si>
  <si>
    <t>Schutz vor Täuschung</t>
  </si>
  <si>
    <t>flüssige Lebensmittel</t>
  </si>
  <si>
    <t>Milliliter oder Liter</t>
  </si>
  <si>
    <t>feste Lebensmittel</t>
  </si>
  <si>
    <t>Gramm oder Kilogramm</t>
  </si>
  <si>
    <t xml:space="preserve">Tag und Monat </t>
  </si>
  <si>
    <t>Monat und Jahr</t>
  </si>
  <si>
    <t>länger als 18 Monate haltbar</t>
  </si>
  <si>
    <t>ausschließlich Angabe des Jahres</t>
  </si>
  <si>
    <t>Dies gibt die Möglichkeit, bei ...</t>
  </si>
  <si>
    <t>Reklamationen</t>
  </si>
  <si>
    <t xml:space="preserve"> oder ....</t>
  </si>
  <si>
    <t>Problemen</t>
  </si>
  <si>
    <t xml:space="preserve"> mit einem ...</t>
  </si>
  <si>
    <t>Lebensmittel</t>
  </si>
  <si>
    <t xml:space="preserve"> den ...</t>
  </si>
  <si>
    <t xml:space="preserve">Verantwortlichen </t>
  </si>
  <si>
    <t xml:space="preserve"> zu ermitteln.</t>
  </si>
  <si>
    <r>
      <t xml:space="preserve">Im </t>
    </r>
    <r>
      <rPr>
        <b/>
        <sz val="10"/>
        <color theme="1"/>
        <rFont val="Arial"/>
        <family val="2"/>
      </rPr>
      <t>Zutatenverzeichnis</t>
    </r>
    <r>
      <rPr>
        <sz val="10"/>
        <color theme="1"/>
        <rFont val="Arial"/>
        <family val="2"/>
      </rPr>
      <t xml:space="preserve"> sind nur die 3 wichtigsten Stoffe angegeben, die bei der Herstellung oder Zubereitung verwendet werden und im Enderzeugnis vorhanden sind.</t>
    </r>
  </si>
  <si>
    <r>
      <t xml:space="preserve">Die Aufzählung der </t>
    </r>
    <r>
      <rPr>
        <b/>
        <sz val="10"/>
        <color theme="1"/>
        <rFont val="Arial"/>
        <family val="2"/>
      </rPr>
      <t>Zutaten</t>
    </r>
    <r>
      <rPr>
        <sz val="10"/>
        <color theme="1"/>
        <rFont val="Arial"/>
        <family val="2"/>
      </rPr>
      <t xml:space="preserve"> ist mit einer Bezeichnung einzuleiten, die das Wort „Zutaten" enthält (Zutatenliste, Zutaten).</t>
    </r>
  </si>
  <si>
    <r>
      <t xml:space="preserve">Die Reihenfolge der </t>
    </r>
    <r>
      <rPr>
        <b/>
        <sz val="10"/>
        <color theme="1"/>
        <rFont val="Arial"/>
        <family val="2"/>
      </rPr>
      <t>Zutaten</t>
    </r>
    <r>
      <rPr>
        <sz val="10"/>
        <color theme="1"/>
        <rFont val="Arial"/>
        <family val="2"/>
      </rPr>
      <t xml:space="preserve"> gibt Aufschluss über die Mengenanteile, die bei der Herstellung verwendet wurde.</t>
    </r>
  </si>
  <si>
    <r>
      <t xml:space="preserve">An erster Stelle steht die </t>
    </r>
    <r>
      <rPr>
        <b/>
        <sz val="10"/>
        <color theme="1"/>
        <rFont val="Arial"/>
        <family val="2"/>
      </rPr>
      <t>Zutat</t>
    </r>
    <r>
      <rPr>
        <sz val="10"/>
        <color theme="1"/>
        <rFont val="Arial"/>
        <family val="2"/>
      </rPr>
      <t>, von der die kleinste Menge verwendet wurde, an letzter Stelle jene, deren Anteil am größten ausfiel.</t>
    </r>
  </si>
  <si>
    <r>
      <t xml:space="preserve">Genauere Mengenangaben in Gramm, Liter oder Prozent verrät das </t>
    </r>
    <r>
      <rPr>
        <b/>
        <sz val="10"/>
        <color theme="1"/>
        <rFont val="Arial"/>
        <family val="2"/>
      </rPr>
      <t>Zutatenverzeichnis</t>
    </r>
    <r>
      <rPr>
        <sz val="10"/>
        <color theme="1"/>
        <rFont val="Arial"/>
        <family val="2"/>
      </rPr>
      <t xml:space="preserve"> jedoch nicht. Es enthält alle Inhaltsstoffe in absteigender Reihenfolge ihres Gewichtanteils.</t>
    </r>
  </si>
  <si>
    <r>
      <t xml:space="preserve">Das </t>
    </r>
    <r>
      <rPr>
        <b/>
        <sz val="10"/>
        <color theme="1"/>
        <rFont val="Arial"/>
        <family val="2"/>
      </rPr>
      <t>Zutatenverzeichnis</t>
    </r>
    <r>
      <rPr>
        <sz val="10"/>
        <color theme="1"/>
        <rFont val="Arial"/>
        <family val="2"/>
      </rPr>
      <t xml:space="preserve"> ist für Packungen, die eine bestimmte Größe unterschreiten (z. B. abgepackte Marmeladeportionen, wie man sie etwa zum Frühstück in Hotels bekommt) nicht vorgeschrieben.</t>
    </r>
  </si>
  <si>
    <r>
      <t xml:space="preserve">Auch bei Frischobst und Frischgemüse, alkoholischen Getränken mit mehr als 1,2 Volumsprozent und Erzeugnissen aus nur einer Zutat (wie Käse, Butter, Naturjoghurt und Schlagobers) müssen die </t>
    </r>
    <r>
      <rPr>
        <b/>
        <sz val="10"/>
        <color theme="1"/>
        <rFont val="Arial"/>
        <family val="2"/>
      </rPr>
      <t>Zutaten</t>
    </r>
    <r>
      <rPr>
        <sz val="10"/>
        <color theme="1"/>
        <rFont val="Arial"/>
        <family val="2"/>
      </rPr>
      <t xml:space="preserve"> angegeben werden.</t>
    </r>
  </si>
  <si>
    <r>
      <t xml:space="preserve">Besteht ein Lebensmittel nur aus einem Ausgangsstoff - wie Joghurt, Käse und andere Milchprodukte - sind die </t>
    </r>
    <r>
      <rPr>
        <b/>
        <sz val="10"/>
        <color theme="1"/>
        <rFont val="Arial"/>
        <family val="2"/>
      </rPr>
      <t>Inhaltsstoffe</t>
    </r>
    <r>
      <rPr>
        <sz val="10"/>
        <color theme="1"/>
        <rFont val="Arial"/>
        <family val="2"/>
      </rPr>
      <t xml:space="preserve"> nicht anzuführen.</t>
    </r>
  </si>
  <si>
    <r>
      <t xml:space="preserve">Das </t>
    </r>
    <r>
      <rPr>
        <b/>
        <sz val="10"/>
        <color theme="1"/>
        <rFont val="Arial"/>
        <family val="2"/>
      </rPr>
      <t>Zutatenverzeichnis</t>
    </r>
    <r>
      <rPr>
        <sz val="10"/>
        <color theme="1"/>
        <rFont val="Arial"/>
        <family val="2"/>
      </rPr>
      <t xml:space="preserve"> ist auch für Packungen, die eine bestimmte Größe unterschreiten (z. B. abgepackte Marmeladeportionen, wie man sie etwa zum Frühstück in Hotels bekommt) vorgeschrieben.</t>
    </r>
  </si>
  <si>
    <r>
      <t xml:space="preserve">Wozu dient die Sachbezeichnung von verpackten Lebensmitteln? Nenne die 3 wichtigen Punkte! </t>
    </r>
    <r>
      <rPr>
        <b/>
        <sz val="10"/>
        <color rgb="FF0070C0"/>
        <rFont val="Arial"/>
        <family val="2"/>
      </rPr>
      <t>(3 Punkte)</t>
    </r>
  </si>
  <si>
    <r>
      <t xml:space="preserve">In welcher Form muss die Mengenangabe für Lebensmittel erfolgen? </t>
    </r>
    <r>
      <rPr>
        <b/>
        <sz val="10"/>
        <color rgb="FF0070C0"/>
        <rFont val="Arial"/>
        <family val="2"/>
      </rPr>
      <t>(3 Punkte)</t>
    </r>
  </si>
  <si>
    <r>
      <t xml:space="preserve">Welche Kriterien sind bei der Angabe des Mindesthaltbarkeitsdatums zu beachten bzw. welche Angeben sind in den 3 unten genannten Fällen zu machen? </t>
    </r>
    <r>
      <rPr>
        <b/>
        <sz val="10"/>
        <color rgb="FF0070C0"/>
        <rFont val="Arial"/>
        <family val="2"/>
      </rPr>
      <t>(3 Punkte)</t>
    </r>
  </si>
  <si>
    <r>
      <t xml:space="preserve">Richtig oder falsch: Welche der unten gemachten Aussagen zum Thema "Zutaten" sind richtig und welche treffen nicht zu? </t>
    </r>
    <r>
      <rPr>
        <b/>
        <sz val="10"/>
        <color rgb="FF0070C0"/>
        <rFont val="Arial"/>
        <family val="2"/>
      </rPr>
      <t>(9 Punkte)</t>
    </r>
  </si>
  <si>
    <t>VLMK1</t>
  </si>
  <si>
    <t>VLMK2</t>
  </si>
  <si>
    <t>RLFVLMK1</t>
  </si>
  <si>
    <t>VLMK3</t>
  </si>
  <si>
    <t>VLMK4</t>
  </si>
  <si>
    <t>VLMK5</t>
  </si>
  <si>
    <t>VLMK6</t>
  </si>
  <si>
    <t>VLMK7</t>
  </si>
  <si>
    <t>VLMK8</t>
  </si>
  <si>
    <t>Haltbarkeit 3 bis 18 Monate</t>
  </si>
  <si>
    <t>Haltbarkeit weniger als 3 Monate</t>
  </si>
  <si>
    <t>Lebensmittel in Aufgussflüssigkeit</t>
  </si>
  <si>
    <t>1+CL75:CN90</t>
  </si>
  <si>
    <t>Richtige Lösungen Frage 1</t>
  </si>
  <si>
    <t>Papier</t>
  </si>
  <si>
    <t>Karton</t>
  </si>
  <si>
    <t>Holz</t>
  </si>
  <si>
    <t>Holzwolle</t>
  </si>
  <si>
    <t>Heu</t>
  </si>
  <si>
    <t>Stroh</t>
  </si>
  <si>
    <t>Wolle</t>
  </si>
  <si>
    <t>Jute</t>
  </si>
  <si>
    <t>Sägespäne</t>
  </si>
  <si>
    <t>F1</t>
  </si>
  <si>
    <t>Richtige Lösungen Frage 2</t>
  </si>
  <si>
    <t>Ladefunktion</t>
  </si>
  <si>
    <t>Transportfunktion</t>
  </si>
  <si>
    <t>Dosierfunktion</t>
  </si>
  <si>
    <t>Entnahmefunktion</t>
  </si>
  <si>
    <t>RLFVLMK2</t>
  </si>
  <si>
    <t>F2</t>
  </si>
  <si>
    <t>Kunststoff</t>
  </si>
  <si>
    <t>PET</t>
  </si>
  <si>
    <t>Füllfunktion</t>
  </si>
  <si>
    <t>Maßfunktion</t>
  </si>
  <si>
    <t>Folienbeschichtetes Papier</t>
  </si>
  <si>
    <t>Styropor</t>
  </si>
  <si>
    <t>Zweischichtfolie</t>
  </si>
  <si>
    <t>Trennfunktion</t>
  </si>
  <si>
    <t>Beladfunktion</t>
  </si>
  <si>
    <t>Richtige Lösungen Frage ?</t>
  </si>
  <si>
    <t>Länge</t>
  </si>
  <si>
    <t>Breite</t>
  </si>
  <si>
    <t>Lagerung</t>
  </si>
  <si>
    <t>Transparenz</t>
  </si>
  <si>
    <t>Verfügbarkeit</t>
  </si>
  <si>
    <t>Korken</t>
  </si>
  <si>
    <t>Kapsel</t>
  </si>
  <si>
    <t>Gewicht</t>
  </si>
  <si>
    <t>Alu</t>
  </si>
  <si>
    <t>Wiederverkäufer (Name und Adresse)</t>
  </si>
  <si>
    <t>Handelsname</t>
  </si>
  <si>
    <t>Zubereitung</t>
  </si>
  <si>
    <t>Tag und Jahr</t>
  </si>
  <si>
    <t>Stunde und Sekunde</t>
  </si>
  <si>
    <t>Bruttofüllmenge inkl. Flüssigkeit</t>
  </si>
  <si>
    <t>Nettofüllmenge ohne Flüssigkeit</t>
  </si>
  <si>
    <t>Zoll oder Inches</t>
  </si>
  <si>
    <t>Inserat</t>
  </si>
  <si>
    <t>Füllstoffen</t>
  </si>
  <si>
    <t>Anzeigen!</t>
  </si>
  <si>
    <t>Die Reihenfolge der Zutaten gibt Aufschluss über die Mengenanteile, die bei der Herstellung verwendet wurde.</t>
  </si>
  <si>
    <t>Im Zutatenverzeichnis sind nur die 3 wichtigsten Stoffe angegeben, die bei der Herstellung oder Zubereitung verwendet werden und im Enderzeugnis vorhanden sind.</t>
  </si>
  <si>
    <t>Genauere Mengenangaben in Gramm, Liter oder Prozent verrät das Zutatenverzeichnis jedoch nicht. Es enthält alle Inhaltsstoffe in absteigender Reihenfolge ihres Gewichtanteils.</t>
  </si>
  <si>
    <t>Die Aufzählung der Zutaten ist mit einer Bezeichnung einzuleiten, die das Wort „Zutaten" enthält (Zutatenliste, Zutaten).</t>
  </si>
  <si>
    <t>An erster Stelle steht die Zutat, von der die kleinste Menge verwendet wurde, an letzter Stelle jene, deren Anteil am größten ausfiel.</t>
  </si>
  <si>
    <t>Das Zutatenverzeichnis ist auch für Packungen, die eine bestimmte Größe unterschreiten (z. B. abgepackte Marmeladeportionen, wie man sie etwa zum Frühstück in Hotels bekommt) vorgeschrieben.</t>
  </si>
  <si>
    <t>Auch bei Frischobst und Frischgemüse, alkoholischen Getränken mit mehr als 1,2 Volumsprozent und Erzeugnissen aus nur einer Zutat (wie Käse, Butter, Naturjoghurt und Schlagobers) müssen die Zutaten angegeben werden.</t>
  </si>
  <si>
    <t>Besteht ein Lebensmittel nur aus einem Ausgangsstoff - wie Joghurt, Käse und andere Milchprodukte - sind die Inhaltsstoffe nicht anzuführen.</t>
  </si>
  <si>
    <t>Das Zutatenverzeichnis ist für Packungen, die eine bestimmte Größe unterschreiten (z. B. abgepackte Marmeladeportionen, wie man sie etwa zum Frühstück in Hotels bekommt) nicht vorgeschrieben.</t>
  </si>
  <si>
    <t>Ist die Mindesthaltbarkeit von Lebensmitteln abgelaufen, ist der Verkauf weiterhin erlaubt, dieser Umstand muss jedoch deutlich und allgemein verständlich gekennzeichnet sein.</t>
  </si>
  <si>
    <t>Das Mindesthaltbarkeitsdatum ist ein Informationsdatum, das Auskunft darüber gibt, bis zu welchem Zeitpunkt die Ware ihre spezifischen Eigenschaften behält - vorausgesetzt, sie wird entsprechend gelagert.</t>
  </si>
  <si>
    <t>Das Mindesthaltbarkeitsdatum enthält Aussagen über die einwandfreie Beschaffenheit eines Lebensmittels.</t>
  </si>
  <si>
    <t>Das Mindesthaltbarkeitsdatum legt fest, bis wann das Lebensmittel verzehrt werden muss.</t>
  </si>
  <si>
    <t>Das Mindesthaltbarkeitsdatum ist ein Informationsdatum, das Auskunft darüber gibt, bis zu welchem Zeitpunkt die Ware ihre spezifischen Eigenschaften behält. Die Lagerung des Lebensmittels spielt dabei keine Rolle.</t>
  </si>
  <si>
    <t>Das Verbrauchsdatum muss auf der Packung stehen und zwar im Wortlaut: "zu verbrauchen bis...", gefolgt von Tag, Monat und Jahr.</t>
  </si>
  <si>
    <t>Eine nachträgliche, unzutreffende "Verlängerung" der Mindesthaltbarkeit (z. B. durch neue Etiketten) ist zulässig und auch nicht strafbar.</t>
  </si>
  <si>
    <t>Lebensmittel, die mit einem Verbrauchsdatum ("zu verbrauchen bis...") auszustatten sind, dürfen nach Ablauf dieser Frist in Verkehr gebracht werden. Dieser Umstand muss jedoch deutlich und allgemein verständlich gekennzeichnet sein.</t>
  </si>
  <si>
    <t>Das Mindesthaltbarkeitsdatum enthält keine Aussagen über die einwandfreie Beschaffenheit eines Lebensmittels.</t>
  </si>
  <si>
    <r>
      <t>Nenne den Grundnutzen einer Verpackung! Ergänze dazu den fehlenden Begriff!</t>
    </r>
    <r>
      <rPr>
        <b/>
        <sz val="10"/>
        <color rgb="FF0070C0"/>
        <rFont val="Arial"/>
        <family val="2"/>
      </rPr>
      <t xml:space="preserve"> (1 Punkt)</t>
    </r>
  </si>
  <si>
    <r>
      <t>Lebensmittelkennzeichnung: Welche Angaben müssen auf verpackten Lebensmitteln im Allgemeinen gemacht werden?</t>
    </r>
    <r>
      <rPr>
        <b/>
        <sz val="10"/>
        <color rgb="FF0070C0"/>
        <rFont val="Arial"/>
        <family val="2"/>
      </rPr>
      <t xml:space="preserve"> (7 Punkte)</t>
    </r>
  </si>
  <si>
    <r>
      <t>Richtig oder falsch: Welche der unten gemachten Aussagen zum Thema "Zutaten" sind richtig und welche treffen nicht zu?</t>
    </r>
    <r>
      <rPr>
        <b/>
        <sz val="10"/>
        <color rgb="FF0070C0"/>
        <rFont val="Arial"/>
        <family val="2"/>
      </rPr>
      <t xml:space="preserve"> (9 Punkte)</t>
    </r>
  </si>
  <si>
    <t>Eine Ware gilt, im Sinne der Lebensmittelkennzeichnungsverordnung, als verpackt, wenn sie in …</t>
  </si>
  <si>
    <t xml:space="preserve"> ... oder ...</t>
  </si>
  <si>
    <t xml:space="preserve"> ... beliebiger Art abgegeben werden soll, deren …</t>
  </si>
  <si>
    <t xml:space="preserve"> ... ohne …</t>
  </si>
  <si>
    <t xml:space="preserve"> … nicht …</t>
  </si>
  <si>
    <t xml:space="preserve"> ... werden kann.</t>
  </si>
  <si>
    <r>
      <t xml:space="preserve">Ergänze die fehlenden Begriffe! Wann gilt ein Lebensmittel als verpackt? </t>
    </r>
    <r>
      <rPr>
        <b/>
        <sz val="10"/>
        <color rgb="FF0070C0"/>
        <rFont val="Arial"/>
        <family val="2"/>
      </rPr>
      <t xml:space="preserve">(7 Punkte)
</t>
    </r>
    <r>
      <rPr>
        <b/>
        <sz val="10"/>
        <color theme="1" tint="0.34998626667073579"/>
        <rFont val="Arial"/>
        <family val="2"/>
      </rPr>
      <t xml:space="preserve">ACHTUNG: Die </t>
    </r>
    <r>
      <rPr>
        <b/>
        <sz val="10"/>
        <color rgb="FFFF0000"/>
        <rFont val="Arial"/>
        <family val="2"/>
      </rPr>
      <t>Reihenfolge ist wichtig</t>
    </r>
    <r>
      <rPr>
        <b/>
        <sz val="10"/>
        <color theme="1" tint="0.34998626667073579"/>
        <rFont val="Arial"/>
        <family val="2"/>
      </rPr>
      <t xml:space="preserve">! Der Satz </t>
    </r>
    <r>
      <rPr>
        <b/>
        <sz val="10"/>
        <color rgb="FFFF0000"/>
        <rFont val="Arial"/>
        <family val="2"/>
      </rPr>
      <t>muss</t>
    </r>
    <r>
      <rPr>
        <b/>
        <sz val="10"/>
        <color theme="1" tint="0.34998626667073579"/>
        <rFont val="Arial"/>
        <family val="2"/>
      </rPr>
      <t xml:space="preserve"> einen Sinn ergeben!!!</t>
    </r>
  </si>
  <si>
    <r>
      <t xml:space="preserve">Ergänzte die fehlenden Begriffe: Wozu müssen Name und Anschrift des Herstellers, Verpackers oder Verkäufers auf Lebensmitteln angeben werden? </t>
    </r>
    <r>
      <rPr>
        <b/>
        <sz val="10"/>
        <color rgb="FF0070C0"/>
        <rFont val="Arial"/>
        <family val="2"/>
      </rPr>
      <t xml:space="preserve">(4 Punkte)
</t>
    </r>
    <r>
      <rPr>
        <b/>
        <sz val="10"/>
        <color theme="1" tint="0.34998626667073579"/>
        <rFont val="Arial"/>
        <family val="2"/>
      </rPr>
      <t xml:space="preserve">ACHTUNG: Die </t>
    </r>
    <r>
      <rPr>
        <b/>
        <sz val="10"/>
        <color rgb="FFFF0000"/>
        <rFont val="Arial"/>
        <family val="2"/>
      </rPr>
      <t>Reihenfolge ist wichtig</t>
    </r>
    <r>
      <rPr>
        <b/>
        <sz val="10"/>
        <color theme="1" tint="0.34998626667073579"/>
        <rFont val="Arial"/>
        <family val="2"/>
      </rPr>
      <t xml:space="preserve">! Der Satz </t>
    </r>
    <r>
      <rPr>
        <b/>
        <sz val="10"/>
        <color rgb="FFFF0000"/>
        <rFont val="Arial"/>
        <family val="2"/>
      </rPr>
      <t>muss</t>
    </r>
    <r>
      <rPr>
        <b/>
        <sz val="10"/>
        <color theme="1" tint="0.34998626667073579"/>
        <rFont val="Arial"/>
        <family val="2"/>
      </rPr>
      <t xml:space="preserve"> einen Sinn ergeben!!!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</si>
</sst>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quot;KNr.: &quot;00"/>
    <numFmt numFmtId="166" formatCode="&quot;Frage &quot;General&quot;:&quot;"/>
    <numFmt numFmtId="167" formatCode="&quot;GK&quot;General&quot;:&quot;"/>
    <numFmt numFmtId="168" formatCode="&quot;EK&quot;General&quot;:&quot;"/>
  </numFmts>
  <fonts count="92" x14ac:knownFonts="1">
    <font>
      <sz val="11"/>
      <color theme="1"/>
      <name val="Calibri"/>
      <family val="2"/>
      <scheme val="minor"/>
    </font>
    <font>
      <b/>
      <sz val="11"/>
      <color theme="0"/>
      <name val="Calibri"/>
      <family val="2"/>
      <scheme val="minor"/>
    </font>
    <font>
      <sz val="11"/>
      <color theme="0"/>
      <name val="Calibri"/>
      <family val="2"/>
      <scheme val="minor"/>
    </font>
    <font>
      <b/>
      <sz val="12"/>
      <color rgb="FF008000"/>
      <name val="Calibri"/>
      <family val="2"/>
      <scheme val="minor"/>
    </font>
    <font>
      <b/>
      <sz val="16"/>
      <color theme="1"/>
      <name val="Calibri"/>
      <family val="2"/>
      <scheme val="minor"/>
    </font>
    <font>
      <sz val="14"/>
      <color rgb="FFFFFFFF"/>
      <name val="Arial Black"/>
      <family val="2"/>
    </font>
    <font>
      <b/>
      <sz val="14"/>
      <color rgb="FFFFFFFF"/>
      <name val="Arial Black"/>
      <family val="2"/>
    </font>
    <font>
      <b/>
      <sz val="10"/>
      <color theme="1"/>
      <name val="Calibri"/>
      <family val="2"/>
      <scheme val="minor"/>
    </font>
    <font>
      <sz val="10"/>
      <color theme="1"/>
      <name val="Calibri Light"/>
      <family val="2"/>
    </font>
    <font>
      <b/>
      <sz val="10"/>
      <color theme="1"/>
      <name val="Arial"/>
      <family val="2"/>
    </font>
    <font>
      <sz val="10"/>
      <color theme="1"/>
      <name val="Arial"/>
      <family val="2"/>
    </font>
    <font>
      <i/>
      <sz val="14"/>
      <color rgb="FFC00000"/>
      <name val="Bradley Hand ITC"/>
      <family val="4"/>
    </font>
    <font>
      <b/>
      <sz val="11"/>
      <color rgb="FF0000FF"/>
      <name val="Calibri"/>
      <family val="2"/>
      <scheme val="minor"/>
    </font>
    <font>
      <b/>
      <sz val="10"/>
      <color theme="0"/>
      <name val="Calibri"/>
      <family val="2"/>
      <scheme val="minor"/>
    </font>
    <font>
      <sz val="10"/>
      <color theme="1"/>
      <name val="Calibri"/>
      <family val="2"/>
      <scheme val="minor"/>
    </font>
    <font>
      <sz val="8"/>
      <color rgb="FF0000FF"/>
      <name val="Calibri Light"/>
      <family val="2"/>
      <scheme val="major"/>
    </font>
    <font>
      <sz val="10"/>
      <color theme="1"/>
      <name val="Calibri Light"/>
      <family val="2"/>
      <scheme val="major"/>
    </font>
    <font>
      <b/>
      <sz val="11"/>
      <color rgb="FFFF0000"/>
      <name val="Calibri"/>
      <family val="2"/>
      <scheme val="minor"/>
    </font>
    <font>
      <b/>
      <sz val="8"/>
      <color theme="1"/>
      <name val="Calibri"/>
      <family val="2"/>
      <scheme val="minor"/>
    </font>
    <font>
      <sz val="8"/>
      <color theme="1"/>
      <name val="Calibri"/>
      <family val="2"/>
      <scheme val="minor"/>
    </font>
    <font>
      <b/>
      <sz val="8"/>
      <name val="Calibri"/>
      <family val="2"/>
      <scheme val="minor"/>
    </font>
    <font>
      <b/>
      <sz val="10"/>
      <color rgb="FFFF6600"/>
      <name val="Calibri"/>
      <family val="2"/>
      <scheme val="minor"/>
    </font>
    <font>
      <sz val="8"/>
      <color rgb="FFC00000"/>
      <name val="Calibri"/>
      <family val="2"/>
      <scheme val="minor"/>
    </font>
    <font>
      <b/>
      <sz val="8"/>
      <color rgb="FFFF0000"/>
      <name val="Calibri"/>
      <family val="2"/>
      <scheme val="minor"/>
    </font>
    <font>
      <b/>
      <sz val="8"/>
      <color rgb="FFC00000"/>
      <name val="Calibri"/>
      <family val="2"/>
      <scheme val="minor"/>
    </font>
    <font>
      <sz val="6"/>
      <color rgb="FFC00000"/>
      <name val="Calibri"/>
      <family val="2"/>
    </font>
    <font>
      <sz val="6"/>
      <color theme="1"/>
      <name val="Calibri"/>
      <family val="2"/>
      <scheme val="minor"/>
    </font>
    <font>
      <b/>
      <sz val="6"/>
      <color theme="1"/>
      <name val="Calibri"/>
      <family val="2"/>
      <scheme val="minor"/>
    </font>
    <font>
      <b/>
      <sz val="6"/>
      <color rgb="FF0070C0"/>
      <name val="Calibri"/>
      <family val="2"/>
      <scheme val="minor"/>
    </font>
    <font>
      <b/>
      <i/>
      <sz val="8"/>
      <color theme="0" tint="-4.9989318521683403E-2"/>
      <name val="Calibri"/>
      <family val="2"/>
      <scheme val="minor"/>
    </font>
    <font>
      <sz val="8"/>
      <color rgb="FFFF0000"/>
      <name val="Calibri"/>
      <family val="2"/>
      <scheme val="minor"/>
    </font>
    <font>
      <b/>
      <sz val="8"/>
      <color indexed="12"/>
      <name val="Arial"/>
      <family val="2"/>
    </font>
    <font>
      <b/>
      <sz val="12"/>
      <color theme="1"/>
      <name val="Calibri"/>
      <family val="2"/>
      <scheme val="minor"/>
    </font>
    <font>
      <i/>
      <sz val="14"/>
      <color rgb="FFC00000"/>
      <name val="Times New Roman"/>
      <family val="1"/>
    </font>
    <font>
      <b/>
      <sz val="10"/>
      <name val="Calibri"/>
      <family val="2"/>
      <scheme val="minor"/>
    </font>
    <font>
      <b/>
      <sz val="11"/>
      <color theme="1"/>
      <name val="Calibri"/>
      <family val="2"/>
      <scheme val="minor"/>
    </font>
    <font>
      <sz val="12"/>
      <name val="Arial"/>
      <family val="2"/>
    </font>
    <font>
      <b/>
      <sz val="12"/>
      <color rgb="FF0000FF"/>
      <name val="Calibri"/>
      <family val="2"/>
      <scheme val="minor"/>
    </font>
    <font>
      <b/>
      <sz val="12"/>
      <color theme="9" tint="-0.249977111117893"/>
      <name val="Calibri"/>
      <family val="2"/>
      <scheme val="minor"/>
    </font>
    <font>
      <sz val="12"/>
      <color theme="9" tint="-0.249977111117893"/>
      <name val="Calibri"/>
      <family val="2"/>
      <scheme val="minor"/>
    </font>
    <font>
      <sz val="11"/>
      <color theme="1"/>
      <name val="Calibri"/>
      <family val="2"/>
      <scheme val="minor"/>
    </font>
    <font>
      <b/>
      <sz val="16"/>
      <color theme="0"/>
      <name val="Calibri"/>
      <family val="2"/>
      <scheme val="minor"/>
    </font>
    <font>
      <b/>
      <sz val="18"/>
      <color theme="1"/>
      <name val="Calibri"/>
      <family val="2"/>
      <scheme val="minor"/>
    </font>
    <font>
      <b/>
      <sz val="10"/>
      <color theme="1"/>
      <name val="Calibri Light"/>
      <family val="2"/>
    </font>
    <font>
      <b/>
      <sz val="10"/>
      <name val="Calibri Light"/>
      <family val="2"/>
    </font>
    <font>
      <b/>
      <sz val="10"/>
      <color rgb="FF0070C0"/>
      <name val="Calibri Light"/>
      <family val="2"/>
    </font>
    <font>
      <b/>
      <sz val="10"/>
      <color rgb="FFFF0000"/>
      <name val="Calibri"/>
      <family val="2"/>
      <scheme val="minor"/>
    </font>
    <font>
      <b/>
      <sz val="10"/>
      <color theme="1"/>
      <name val="Calibri"/>
      <family val="2"/>
    </font>
    <font>
      <b/>
      <sz val="12"/>
      <color theme="1"/>
      <name val="Calibri"/>
      <family val="2"/>
    </font>
    <font>
      <b/>
      <sz val="12"/>
      <name val="Calibri Light"/>
      <family val="2"/>
    </font>
    <font>
      <sz val="12"/>
      <color theme="1"/>
      <name val="Calibri Light"/>
      <family val="2"/>
    </font>
    <font>
      <b/>
      <sz val="9"/>
      <color rgb="FFC00000"/>
      <name val="Calibri"/>
      <family val="2"/>
      <scheme val="minor"/>
    </font>
    <font>
      <sz val="8"/>
      <color rgb="FFC00000"/>
      <name val="Calibri"/>
      <family val="2"/>
    </font>
    <font>
      <b/>
      <sz val="10"/>
      <color rgb="FFC65911"/>
      <name val="Calibri Light"/>
      <family val="2"/>
    </font>
    <font>
      <sz val="10"/>
      <color rgb="FFC65911"/>
      <name val="Calibri Light"/>
      <family val="2"/>
    </font>
    <font>
      <b/>
      <sz val="10"/>
      <color rgb="FFC65911"/>
      <name val="Calibri"/>
      <family val="2"/>
    </font>
    <font>
      <b/>
      <sz val="10"/>
      <color rgb="FF92D050"/>
      <name val="Calibri Light"/>
      <family val="2"/>
    </font>
    <font>
      <sz val="10"/>
      <color rgb="FF92D050"/>
      <name val="Calibri Light"/>
      <family val="2"/>
    </font>
    <font>
      <b/>
      <sz val="10"/>
      <color rgb="FF92D050"/>
      <name val="Calibri"/>
      <family val="2"/>
    </font>
    <font>
      <sz val="10"/>
      <name val="Calibri"/>
      <family val="2"/>
      <scheme val="minor"/>
    </font>
    <font>
      <b/>
      <sz val="10"/>
      <color rgb="FF92D050"/>
      <name val="Calibri"/>
      <family val="2"/>
      <scheme val="minor"/>
    </font>
    <font>
      <b/>
      <i/>
      <sz val="10"/>
      <name val="Calibri"/>
      <family val="2"/>
      <scheme val="minor"/>
    </font>
    <font>
      <sz val="8"/>
      <color rgb="FFFF0000"/>
      <name val="Calibri Light"/>
      <family val="2"/>
      <scheme val="major"/>
    </font>
    <font>
      <b/>
      <i/>
      <sz val="8"/>
      <color rgb="FFFF0000"/>
      <name val="Calibri Light"/>
      <family val="2"/>
      <scheme val="major"/>
    </font>
    <font>
      <b/>
      <sz val="10"/>
      <color rgb="FF0070C0"/>
      <name val="Arial"/>
      <family val="2"/>
    </font>
    <font>
      <sz val="8"/>
      <color rgb="FF008000"/>
      <name val="Calibri"/>
      <family val="2"/>
      <scheme val="minor"/>
    </font>
    <font>
      <sz val="8"/>
      <name val="Calibri Light"/>
      <family val="2"/>
      <scheme val="major"/>
    </font>
    <font>
      <sz val="8"/>
      <color theme="1"/>
      <name val="Calibri Light"/>
      <family val="2"/>
      <scheme val="major"/>
    </font>
    <font>
      <sz val="8"/>
      <color rgb="FFC00000"/>
      <name val="Calibri Light"/>
      <family val="2"/>
      <scheme val="major"/>
    </font>
    <font>
      <sz val="14"/>
      <color theme="0"/>
      <name val="Arial Black"/>
      <family val="2"/>
    </font>
    <font>
      <b/>
      <sz val="12"/>
      <color rgb="FFE26B0A"/>
      <name val="Calibri"/>
      <family val="2"/>
      <scheme val="minor"/>
    </font>
    <font>
      <sz val="12"/>
      <color rgb="FFE26B0A"/>
      <name val="Calibri"/>
      <family val="2"/>
      <scheme val="minor"/>
    </font>
    <font>
      <b/>
      <sz val="10"/>
      <color rgb="FFFF0000"/>
      <name val="Calibri Light"/>
      <family val="2"/>
      <scheme val="major"/>
    </font>
    <font>
      <b/>
      <sz val="10"/>
      <color theme="1"/>
      <name val="Calibri Light"/>
      <family val="2"/>
      <scheme val="major"/>
    </font>
    <font>
      <sz val="10"/>
      <name val="Calibri Light"/>
      <family val="2"/>
      <scheme val="major"/>
    </font>
    <font>
      <sz val="10"/>
      <color rgb="FF0000FF"/>
      <name val="Calibri Light"/>
      <family val="2"/>
      <scheme val="major"/>
    </font>
    <font>
      <sz val="10"/>
      <color rgb="FF008000"/>
      <name val="Calibri Light"/>
      <family val="2"/>
      <scheme val="major"/>
    </font>
    <font>
      <sz val="10"/>
      <color rgb="FFC00000"/>
      <name val="Calibri Light"/>
      <family val="2"/>
      <scheme val="major"/>
    </font>
    <font>
      <sz val="10"/>
      <color theme="1"/>
      <name val="Times New Roman"/>
      <family val="1"/>
    </font>
    <font>
      <b/>
      <sz val="8"/>
      <color theme="1"/>
      <name val="Arial Narrow"/>
      <family val="2"/>
    </font>
    <font>
      <b/>
      <sz val="12"/>
      <color theme="1"/>
      <name val="Arial Narrow"/>
      <family val="2"/>
    </font>
    <font>
      <sz val="8"/>
      <color theme="0"/>
      <name val="Calibri"/>
      <family val="2"/>
      <scheme val="minor"/>
    </font>
    <font>
      <b/>
      <sz val="10"/>
      <color rgb="FF009B3C"/>
      <name val="Calibri"/>
      <family val="2"/>
      <scheme val="minor"/>
    </font>
    <font>
      <b/>
      <sz val="8"/>
      <color theme="0"/>
      <name val="Arial"/>
      <family val="2"/>
    </font>
    <font>
      <b/>
      <u val="double"/>
      <sz val="9"/>
      <color indexed="81"/>
      <name val="Segoe UI"/>
      <family val="2"/>
    </font>
    <font>
      <sz val="9"/>
      <color indexed="81"/>
      <name val="Segoe UI"/>
      <family val="2"/>
    </font>
    <font>
      <b/>
      <sz val="9"/>
      <color indexed="81"/>
      <name val="Segoe UI"/>
      <family val="2"/>
    </font>
    <font>
      <b/>
      <sz val="9"/>
      <color indexed="17"/>
      <name val="Segoe UI"/>
      <family val="2"/>
    </font>
    <font>
      <b/>
      <sz val="9"/>
      <color indexed="10"/>
      <name val="Segoe UI"/>
      <family val="2"/>
    </font>
    <font>
      <sz val="10"/>
      <color theme="1"/>
      <name val="Arial Narrow"/>
      <family val="2"/>
    </font>
    <font>
      <b/>
      <sz val="10"/>
      <color theme="1" tint="0.34998626667073579"/>
      <name val="Arial"/>
      <family val="2"/>
    </font>
    <font>
      <b/>
      <sz val="10"/>
      <color rgb="FFFF0000"/>
      <name val="Arial"/>
      <family val="2"/>
    </font>
  </fonts>
  <fills count="16">
    <fill>
      <patternFill patternType="none"/>
    </fill>
    <fill>
      <patternFill patternType="gray125"/>
    </fill>
    <fill>
      <patternFill patternType="solid">
        <fgColor rgb="FFEFF6EA"/>
        <bgColor indexed="64"/>
      </patternFill>
    </fill>
    <fill>
      <patternFill patternType="solid">
        <fgColor rgb="FFFFFF00"/>
        <bgColor indexed="64"/>
      </patternFill>
    </fill>
    <fill>
      <patternFill patternType="solid">
        <fgColor rgb="FFFF0000"/>
        <bgColor indexed="64"/>
      </patternFill>
    </fill>
    <fill>
      <patternFill patternType="solid">
        <fgColor rgb="FF76933C"/>
        <bgColor indexed="64"/>
      </patternFill>
    </fill>
    <fill>
      <patternFill patternType="solid">
        <fgColor rgb="FFFFFFCC"/>
        <bgColor indexed="64"/>
      </patternFill>
    </fill>
    <fill>
      <patternFill patternType="solid">
        <fgColor rgb="FF0000FF"/>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rgb="FF0070C0"/>
        <bgColor indexed="64"/>
      </patternFill>
    </fill>
    <fill>
      <patternFill patternType="solid">
        <fgColor rgb="FFC6E0B4"/>
        <bgColor indexed="64"/>
      </patternFill>
    </fill>
    <fill>
      <patternFill patternType="solid">
        <fgColor theme="9" tint="0.79998168889431442"/>
        <bgColor indexed="64"/>
      </patternFill>
    </fill>
    <fill>
      <patternFill patternType="solid">
        <fgColor rgb="FFE26B0A"/>
        <bgColor indexed="64"/>
      </patternFill>
    </fill>
    <fill>
      <patternFill patternType="solid">
        <fgColor rgb="FFFFF8E5"/>
        <bgColor indexed="64"/>
      </patternFill>
    </fill>
  </fills>
  <borders count="24">
    <border>
      <left/>
      <right/>
      <top/>
      <bottom/>
      <diagonal/>
    </border>
    <border>
      <left/>
      <right/>
      <top/>
      <bottom style="thin">
        <color indexed="64"/>
      </bottom>
      <diagonal/>
    </border>
    <border>
      <left/>
      <right/>
      <top/>
      <bottom style="medium">
        <color rgb="FFFF0000"/>
      </bottom>
      <diagonal/>
    </border>
    <border>
      <left style="thin">
        <color indexed="64"/>
      </left>
      <right style="thin">
        <color indexed="64"/>
      </right>
      <top style="thin">
        <color indexed="64"/>
      </top>
      <bottom style="thin">
        <color indexed="64"/>
      </bottom>
      <diagonal/>
    </border>
    <border>
      <left style="hair">
        <color auto="1"/>
      </left>
      <right style="hair">
        <color auto="1"/>
      </right>
      <top style="hair">
        <color auto="1"/>
      </top>
      <bottom style="hair">
        <color auto="1"/>
      </bottom>
      <diagonal/>
    </border>
    <border>
      <left/>
      <right/>
      <top style="thin">
        <color theme="0"/>
      </top>
      <bottom style="thin">
        <color theme="0"/>
      </bottom>
      <diagonal/>
    </border>
    <border>
      <left style="medium">
        <color indexed="64"/>
      </left>
      <right style="medium">
        <color indexed="64"/>
      </right>
      <top style="medium">
        <color indexed="64"/>
      </top>
      <bottom style="medium">
        <color indexed="64"/>
      </bottom>
      <diagonal/>
    </border>
    <border>
      <left/>
      <right/>
      <top/>
      <bottom style="medium">
        <color rgb="FF76933C"/>
      </bottom>
      <diagonal/>
    </border>
    <border>
      <left/>
      <right/>
      <top/>
      <bottom style="hair">
        <color indexed="64"/>
      </bottom>
      <diagonal/>
    </border>
    <border>
      <left/>
      <right style="hair">
        <color indexed="64"/>
      </right>
      <top/>
      <bottom/>
      <diagonal/>
    </border>
    <border>
      <left/>
      <right/>
      <top/>
      <bottom style="medium">
        <color rgb="FF0070C0"/>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diagonal/>
    </border>
    <border>
      <left/>
      <right/>
      <top style="hair">
        <color auto="1"/>
      </top>
      <bottom/>
      <diagonal/>
    </border>
    <border>
      <left/>
      <right style="hair">
        <color indexed="64"/>
      </right>
      <top style="hair">
        <color indexed="64"/>
      </top>
      <bottom/>
      <diagonal/>
    </border>
    <border>
      <left style="hair">
        <color indexed="64"/>
      </left>
      <right/>
      <top/>
      <bottom/>
      <diagonal/>
    </border>
    <border>
      <left style="hair">
        <color indexed="64"/>
      </left>
      <right/>
      <top/>
      <bottom style="hair">
        <color indexed="64"/>
      </bottom>
      <diagonal/>
    </border>
    <border>
      <left/>
      <right style="hair">
        <color auto="1"/>
      </right>
      <top/>
      <bottom style="hair">
        <color auto="1"/>
      </bottom>
      <diagonal/>
    </border>
    <border>
      <left style="hair">
        <color auto="1"/>
      </left>
      <right style="hair">
        <color auto="1"/>
      </right>
      <top/>
      <bottom/>
      <diagonal/>
    </border>
    <border>
      <left/>
      <right/>
      <top/>
      <bottom style="medium">
        <color auto="1"/>
      </bottom>
      <diagonal/>
    </border>
    <border>
      <left/>
      <right/>
      <top/>
      <bottom style="medium">
        <color rgb="FFE26B0A"/>
      </bottom>
      <diagonal/>
    </border>
    <border>
      <left style="thin">
        <color theme="0"/>
      </left>
      <right/>
      <top style="thin">
        <color theme="0"/>
      </top>
      <bottom style="thin">
        <color indexed="64"/>
      </bottom>
      <diagonal/>
    </border>
    <border>
      <left/>
      <right/>
      <top style="thin">
        <color theme="0"/>
      </top>
      <bottom style="thin">
        <color indexed="64"/>
      </bottom>
      <diagonal/>
    </border>
    <border>
      <left/>
      <right style="thin">
        <color indexed="64"/>
      </right>
      <top style="thin">
        <color theme="0"/>
      </top>
      <bottom style="thin">
        <color indexed="64"/>
      </bottom>
      <diagonal/>
    </border>
  </borders>
  <cellStyleXfs count="5">
    <xf numFmtId="0" fontId="0" fillId="0" borderId="0"/>
    <xf numFmtId="0" fontId="31" fillId="0" borderId="0" applyFont="0" applyAlignment="0">
      <alignment vertical="center"/>
      <protection hidden="1"/>
    </xf>
    <xf numFmtId="0" fontId="36" fillId="0" borderId="0"/>
    <xf numFmtId="0" fontId="40" fillId="0" borderId="0"/>
    <xf numFmtId="0" fontId="40" fillId="0" borderId="0"/>
  </cellStyleXfs>
  <cellXfs count="214">
    <xf numFmtId="0" fontId="0" fillId="0" borderId="0" xfId="0"/>
    <xf numFmtId="0" fontId="3" fillId="2" borderId="0" xfId="0" applyFont="1" applyFill="1" applyAlignment="1" applyProtection="1">
      <alignment vertical="center"/>
      <protection hidden="1"/>
    </xf>
    <xf numFmtId="0" fontId="0" fillId="0" borderId="0" xfId="0" applyProtection="1">
      <protection hidden="1"/>
    </xf>
    <xf numFmtId="0" fontId="4" fillId="0" borderId="0" xfId="0" applyFont="1" applyAlignment="1" applyProtection="1">
      <alignment vertical="center"/>
      <protection hidden="1"/>
    </xf>
    <xf numFmtId="0" fontId="1" fillId="4" borderId="0" xfId="0" applyFont="1" applyFill="1" applyAlignment="1" applyProtection="1">
      <alignment horizontal="center" vertical="center"/>
      <protection hidden="1"/>
    </xf>
    <xf numFmtId="0" fontId="1" fillId="4" borderId="0" xfId="0" quotePrefix="1" applyFont="1" applyFill="1" applyAlignment="1" applyProtection="1">
      <alignment vertical="center"/>
      <protection hidden="1"/>
    </xf>
    <xf numFmtId="0" fontId="0" fillId="0" borderId="0" xfId="0" applyAlignment="1" applyProtection="1">
      <alignment vertical="center"/>
      <protection hidden="1"/>
    </xf>
    <xf numFmtId="0" fontId="8" fillId="0" borderId="0" xfId="0" applyFont="1" applyAlignment="1" applyProtection="1">
      <alignment horizontal="justify" vertical="center" wrapText="1"/>
      <protection hidden="1"/>
    </xf>
    <xf numFmtId="0" fontId="12" fillId="6" borderId="1" xfId="0" applyFont="1" applyFill="1" applyBorder="1" applyAlignment="1" applyProtection="1">
      <alignment horizontal="center" vertical="center"/>
      <protection hidden="1"/>
    </xf>
    <xf numFmtId="0" fontId="0" fillId="0" borderId="0" xfId="0" quotePrefix="1" applyAlignment="1" applyProtection="1">
      <alignment vertical="center"/>
      <protection hidden="1"/>
    </xf>
    <xf numFmtId="0" fontId="0" fillId="0" borderId="0" xfId="0" applyAlignment="1" applyProtection="1">
      <alignment horizontal="center" vertical="center"/>
      <protection hidden="1"/>
    </xf>
    <xf numFmtId="0" fontId="1" fillId="7" borderId="0" xfId="0" applyFont="1" applyFill="1" applyAlignment="1" applyProtection="1">
      <alignment horizontal="center" vertical="center"/>
      <protection hidden="1"/>
    </xf>
    <xf numFmtId="0" fontId="2" fillId="7" borderId="0" xfId="0" quotePrefix="1" applyFont="1" applyFill="1" applyAlignment="1" applyProtection="1">
      <alignment vertical="center"/>
      <protection hidden="1"/>
    </xf>
    <xf numFmtId="0" fontId="14" fillId="8" borderId="0" xfId="0" applyFont="1" applyFill="1" applyProtection="1">
      <protection hidden="1"/>
    </xf>
    <xf numFmtId="0" fontId="1" fillId="7" borderId="0" xfId="0" quotePrefix="1" applyFont="1" applyFill="1" applyAlignment="1" applyProtection="1">
      <alignment vertical="center"/>
      <protection hidden="1"/>
    </xf>
    <xf numFmtId="0" fontId="2" fillId="4" borderId="0" xfId="0" quotePrefix="1" applyFont="1" applyFill="1" applyAlignment="1" applyProtection="1">
      <alignment vertical="center"/>
      <protection hidden="1"/>
    </xf>
    <xf numFmtId="0" fontId="2" fillId="4" borderId="0" xfId="0" applyFont="1" applyFill="1" applyAlignment="1" applyProtection="1">
      <alignment horizontal="center" vertical="center"/>
      <protection hidden="1"/>
    </xf>
    <xf numFmtId="0" fontId="30" fillId="3" borderId="0" xfId="0" applyFont="1" applyFill="1" applyAlignment="1" applyProtection="1">
      <alignment horizontal="right" vertical="center"/>
      <protection hidden="1"/>
    </xf>
    <xf numFmtId="164" fontId="30" fillId="3" borderId="0" xfId="0" applyNumberFormat="1" applyFont="1" applyFill="1" applyAlignment="1" applyProtection="1">
      <alignment horizontal="center" vertical="center"/>
      <protection hidden="1"/>
    </xf>
    <xf numFmtId="0" fontId="5" fillId="5" borderId="7" xfId="0" applyFont="1" applyFill="1" applyBorder="1" applyAlignment="1" applyProtection="1">
      <alignment horizontal="left" vertical="center" indent="1"/>
      <protection hidden="1"/>
    </xf>
    <xf numFmtId="0" fontId="5" fillId="5" borderId="7" xfId="0" applyFont="1" applyFill="1" applyBorder="1" applyAlignment="1" applyProtection="1">
      <alignment horizontal="left" vertical="center" wrapText="1" indent="1"/>
      <protection hidden="1"/>
    </xf>
    <xf numFmtId="0" fontId="5" fillId="5" borderId="7" xfId="0" applyFont="1" applyFill="1" applyBorder="1" applyAlignment="1" applyProtection="1">
      <alignment horizontal="left" vertical="center"/>
      <protection hidden="1"/>
    </xf>
    <xf numFmtId="0" fontId="0" fillId="0" borderId="0" xfId="0" applyFont="1" applyAlignment="1" applyProtection="1">
      <alignment vertical="center"/>
      <protection hidden="1"/>
    </xf>
    <xf numFmtId="0" fontId="35" fillId="0" borderId="0" xfId="0" applyFont="1" applyProtection="1">
      <protection hidden="1"/>
    </xf>
    <xf numFmtId="0" fontId="7" fillId="0" borderId="0" xfId="0" applyFont="1" applyAlignment="1" applyProtection="1">
      <alignment horizontal="justify" vertical="top"/>
      <protection hidden="1"/>
    </xf>
    <xf numFmtId="0" fontId="38" fillId="9" borderId="1" xfId="0" applyFont="1" applyFill="1" applyBorder="1" applyAlignment="1" applyProtection="1">
      <alignment horizontal="center" vertical="center"/>
      <protection hidden="1"/>
    </xf>
    <xf numFmtId="0" fontId="39" fillId="0" borderId="0" xfId="0" quotePrefix="1" applyFont="1" applyAlignment="1" applyProtection="1">
      <alignment vertical="center"/>
      <protection hidden="1"/>
    </xf>
    <xf numFmtId="0" fontId="39" fillId="0" borderId="0" xfId="0" applyFont="1" applyAlignment="1" applyProtection="1">
      <alignment horizontal="center" vertical="center"/>
      <protection hidden="1"/>
    </xf>
    <xf numFmtId="0" fontId="0" fillId="0" borderId="0" xfId="0" applyFont="1" applyProtection="1">
      <protection hidden="1"/>
    </xf>
    <xf numFmtId="0" fontId="37" fillId="0" borderId="0" xfId="0" applyFont="1" applyAlignment="1" applyProtection="1">
      <alignment horizontal="right" vertical="center"/>
      <protection hidden="1"/>
    </xf>
    <xf numFmtId="0" fontId="38" fillId="0" borderId="0" xfId="0" applyFont="1" applyAlignment="1" applyProtection="1">
      <alignment horizontal="right" vertical="center"/>
      <protection hidden="1"/>
    </xf>
    <xf numFmtId="0" fontId="39" fillId="0" borderId="0" xfId="0" applyFont="1" applyProtection="1">
      <protection hidden="1"/>
    </xf>
    <xf numFmtId="164" fontId="41" fillId="11" borderId="10" xfId="2" applyNumberFormat="1" applyFont="1" applyFill="1" applyBorder="1" applyAlignment="1">
      <alignment horizontal="right" vertical="center"/>
    </xf>
    <xf numFmtId="164" fontId="41" fillId="11" borderId="10" xfId="2" applyNumberFormat="1" applyFont="1" applyFill="1" applyBorder="1" applyAlignment="1">
      <alignment horizontal="left" vertical="center"/>
    </xf>
    <xf numFmtId="0" fontId="40" fillId="0" borderId="0" xfId="3" applyProtection="1">
      <protection hidden="1"/>
    </xf>
    <xf numFmtId="0" fontId="32" fillId="0" borderId="0" xfId="3" applyFont="1" applyProtection="1">
      <protection hidden="1"/>
    </xf>
    <xf numFmtId="0" fontId="7" fillId="0" borderId="0" xfId="3" applyFont="1" applyAlignment="1" applyProtection="1">
      <alignment horizontal="right"/>
      <protection hidden="1"/>
    </xf>
    <xf numFmtId="0" fontId="42" fillId="0" borderId="0" xfId="3" applyFont="1" applyAlignment="1" applyProtection="1">
      <alignment vertical="top"/>
      <protection hidden="1"/>
    </xf>
    <xf numFmtId="0" fontId="43" fillId="0" borderId="0" xfId="3" applyFont="1" applyAlignment="1" applyProtection="1">
      <alignment vertical="center"/>
      <protection hidden="1"/>
    </xf>
    <xf numFmtId="0" fontId="8" fillId="0" borderId="0" xfId="3" applyFont="1" applyAlignment="1" applyProtection="1">
      <alignment vertical="center"/>
      <protection hidden="1"/>
    </xf>
    <xf numFmtId="0" fontId="44" fillId="0" borderId="0" xfId="3" applyFont="1" applyAlignment="1" applyProtection="1">
      <alignment horizontal="right" vertical="center" indent="1"/>
      <protection hidden="1"/>
    </xf>
    <xf numFmtId="0" fontId="8" fillId="0" borderId="0" xfId="3" applyFont="1" applyAlignment="1" applyProtection="1">
      <alignment horizontal="center" vertical="center"/>
      <protection hidden="1"/>
    </xf>
    <xf numFmtId="2" fontId="8" fillId="0" borderId="0" xfId="3" applyNumberFormat="1" applyFont="1" applyAlignment="1" applyProtection="1">
      <alignment horizontal="right" vertical="center"/>
      <protection hidden="1"/>
    </xf>
    <xf numFmtId="0" fontId="44" fillId="0" borderId="0" xfId="3" applyFont="1" applyAlignment="1" applyProtection="1">
      <alignment vertical="center"/>
      <protection hidden="1"/>
    </xf>
    <xf numFmtId="2" fontId="45" fillId="0" borderId="0" xfId="3" applyNumberFormat="1" applyFont="1" applyAlignment="1" applyProtection="1">
      <alignment horizontal="right" vertical="center"/>
      <protection hidden="1"/>
    </xf>
    <xf numFmtId="0" fontId="45" fillId="0" borderId="0" xfId="3" applyFont="1" applyAlignment="1" applyProtection="1">
      <alignment vertical="center"/>
      <protection hidden="1"/>
    </xf>
    <xf numFmtId="0" fontId="16" fillId="0" borderId="0" xfId="2" applyFont="1" applyAlignment="1" applyProtection="1">
      <alignment vertical="center"/>
      <protection hidden="1"/>
    </xf>
    <xf numFmtId="0" fontId="8" fillId="0" borderId="0" xfId="3" applyFont="1" applyProtection="1">
      <protection hidden="1"/>
    </xf>
    <xf numFmtId="0" fontId="16" fillId="0" borderId="0" xfId="2" applyFont="1" applyAlignment="1" applyProtection="1">
      <alignment horizontal="right" vertical="center"/>
      <protection hidden="1"/>
    </xf>
    <xf numFmtId="9" fontId="46" fillId="0" borderId="6" xfId="2" applyNumberFormat="1" applyFont="1" applyBorder="1" applyAlignment="1" applyProtection="1">
      <alignment horizontal="center" vertical="center"/>
      <protection hidden="1"/>
    </xf>
    <xf numFmtId="0" fontId="18" fillId="0" borderId="0" xfId="3" applyFont="1" applyAlignment="1" applyProtection="1">
      <alignment vertical="center"/>
      <protection hidden="1"/>
    </xf>
    <xf numFmtId="0" fontId="19" fillId="0" borderId="0" xfId="3" applyFont="1" applyAlignment="1" applyProtection="1">
      <alignment vertical="center"/>
      <protection hidden="1"/>
    </xf>
    <xf numFmtId="0" fontId="22" fillId="0" borderId="4" xfId="3" applyFont="1" applyBorder="1" applyAlignment="1" applyProtection="1">
      <alignment horizontal="center" vertical="center"/>
      <protection hidden="1"/>
    </xf>
    <xf numFmtId="166" fontId="8" fillId="0" borderId="0" xfId="3" applyNumberFormat="1" applyFont="1" applyAlignment="1" applyProtection="1">
      <alignment vertical="center"/>
      <protection hidden="1"/>
    </xf>
    <xf numFmtId="0" fontId="47" fillId="0" borderId="0" xfId="3" applyFont="1" applyAlignment="1" applyProtection="1">
      <alignment horizontal="center" vertical="center"/>
      <protection hidden="1"/>
    </xf>
    <xf numFmtId="0" fontId="44" fillId="0" borderId="0" xfId="3" quotePrefix="1" applyFont="1" applyAlignment="1" applyProtection="1">
      <alignment horizontal="center" vertical="center"/>
      <protection hidden="1"/>
    </xf>
    <xf numFmtId="9" fontId="46" fillId="0" borderId="0" xfId="2" applyNumberFormat="1" applyFont="1" applyAlignment="1" applyProtection="1">
      <alignment horizontal="center" vertical="center"/>
      <protection hidden="1"/>
    </xf>
    <xf numFmtId="0" fontId="22" fillId="0" borderId="0" xfId="3" applyFont="1" applyAlignment="1" applyProtection="1">
      <alignment horizontal="center" vertical="center"/>
      <protection hidden="1"/>
    </xf>
    <xf numFmtId="0" fontId="18" fillId="0" borderId="0" xfId="3" applyFont="1" applyAlignment="1" applyProtection="1">
      <alignment horizontal="center" vertical="center"/>
      <protection hidden="1"/>
    </xf>
    <xf numFmtId="9" fontId="18" fillId="0" borderId="0" xfId="3" applyNumberFormat="1" applyFont="1" applyAlignment="1" applyProtection="1">
      <alignment horizontal="center" vertical="center"/>
      <protection hidden="1"/>
    </xf>
    <xf numFmtId="0" fontId="27" fillId="0" borderId="0" xfId="2" applyFont="1" applyAlignment="1" applyProtection="1">
      <alignment horizontal="center" vertical="center"/>
      <protection hidden="1"/>
    </xf>
    <xf numFmtId="0" fontId="19" fillId="0" borderId="0" xfId="3" applyFont="1" applyAlignment="1" applyProtection="1">
      <alignment horizontal="center" vertical="center"/>
      <protection hidden="1"/>
    </xf>
    <xf numFmtId="9" fontId="23" fillId="0" borderId="3" xfId="2" applyNumberFormat="1" applyFont="1" applyBorder="1" applyAlignment="1" applyProtection="1">
      <alignment horizontal="center" vertical="center"/>
      <protection locked="0"/>
    </xf>
    <xf numFmtId="9" fontId="20" fillId="0" borderId="3" xfId="2" applyNumberFormat="1" applyFont="1" applyBorder="1" applyAlignment="1" applyProtection="1">
      <alignment horizontal="center" vertical="center"/>
      <protection hidden="1"/>
    </xf>
    <xf numFmtId="166" fontId="8" fillId="0" borderId="1" xfId="3" applyNumberFormat="1" applyFont="1" applyBorder="1" applyAlignment="1" applyProtection="1">
      <alignment vertical="center"/>
      <protection hidden="1"/>
    </xf>
    <xf numFmtId="0" fontId="8" fillId="0" borderId="1" xfId="3" applyFont="1" applyBorder="1" applyAlignment="1" applyProtection="1">
      <alignment vertical="center"/>
      <protection hidden="1"/>
    </xf>
    <xf numFmtId="0" fontId="47" fillId="0" borderId="1" xfId="3" applyFont="1" applyBorder="1" applyAlignment="1" applyProtection="1">
      <alignment horizontal="center" vertical="center"/>
      <protection hidden="1"/>
    </xf>
    <xf numFmtId="0" fontId="44" fillId="0" borderId="1" xfId="3" quotePrefix="1" applyFont="1" applyBorder="1" applyAlignment="1" applyProtection="1">
      <alignment horizontal="center" vertical="center"/>
      <protection hidden="1"/>
    </xf>
    <xf numFmtId="0" fontId="8" fillId="0" borderId="1" xfId="3" applyFont="1" applyBorder="1" applyAlignment="1" applyProtection="1">
      <alignment horizontal="center" vertical="center"/>
      <protection hidden="1"/>
    </xf>
    <xf numFmtId="0" fontId="36" fillId="0" borderId="0" xfId="2" applyProtection="1">
      <protection hidden="1"/>
    </xf>
    <xf numFmtId="0" fontId="48" fillId="0" borderId="0" xfId="3" applyFont="1" applyAlignment="1" applyProtection="1">
      <alignment vertical="center"/>
      <protection hidden="1"/>
    </xf>
    <xf numFmtId="0" fontId="48" fillId="0" borderId="0" xfId="3" applyFont="1" applyAlignment="1" applyProtection="1">
      <alignment horizontal="center" vertical="center"/>
      <protection hidden="1"/>
    </xf>
    <xf numFmtId="0" fontId="49" fillId="0" borderId="0" xfId="3" quotePrefix="1" applyFont="1" applyAlignment="1" applyProtection="1">
      <alignment horizontal="center" vertical="center"/>
      <protection hidden="1"/>
    </xf>
    <xf numFmtId="0" fontId="50" fillId="0" borderId="0" xfId="3" applyFont="1" applyAlignment="1" applyProtection="1">
      <alignment horizontal="center" vertical="center"/>
      <protection hidden="1"/>
    </xf>
    <xf numFmtId="0" fontId="47" fillId="0" borderId="0" xfId="3" applyFont="1" applyProtection="1">
      <protection hidden="1"/>
    </xf>
    <xf numFmtId="0" fontId="51" fillId="0" borderId="0" xfId="3" applyFont="1" applyAlignment="1" applyProtection="1">
      <alignment vertical="center"/>
      <protection hidden="1"/>
    </xf>
    <xf numFmtId="0" fontId="40" fillId="0" borderId="0" xfId="3" applyAlignment="1" applyProtection="1">
      <alignment vertical="center"/>
      <protection hidden="1"/>
    </xf>
    <xf numFmtId="0" fontId="47" fillId="0" borderId="0" xfId="3" applyFont="1" applyAlignment="1" applyProtection="1">
      <alignment vertical="center"/>
      <protection hidden="1"/>
    </xf>
    <xf numFmtId="0" fontId="52" fillId="0" borderId="0" xfId="3" applyFont="1" applyAlignment="1" applyProtection="1">
      <alignment horizontal="right" vertical="center"/>
      <protection hidden="1"/>
    </xf>
    <xf numFmtId="0" fontId="19" fillId="0" borderId="0" xfId="3" applyFont="1" applyAlignment="1" applyProtection="1">
      <alignment horizontal="left" vertical="center"/>
      <protection hidden="1"/>
    </xf>
    <xf numFmtId="167" fontId="53" fillId="0" borderId="0" xfId="3" applyNumberFormat="1" applyFont="1" applyAlignment="1" applyProtection="1">
      <alignment horizontal="left" vertical="center"/>
      <protection hidden="1"/>
    </xf>
    <xf numFmtId="0" fontId="54" fillId="0" borderId="0" xfId="3" applyFont="1" applyAlignment="1" applyProtection="1">
      <alignment vertical="center"/>
      <protection hidden="1"/>
    </xf>
    <xf numFmtId="0" fontId="55" fillId="0" borderId="4" xfId="3" applyFont="1" applyBorder="1" applyAlignment="1" applyProtection="1">
      <alignment horizontal="center" vertical="center"/>
      <protection hidden="1"/>
    </xf>
    <xf numFmtId="0" fontId="53" fillId="0" borderId="0" xfId="3" quotePrefix="1" applyFont="1" applyAlignment="1" applyProtection="1">
      <alignment horizontal="center" vertical="center"/>
      <protection hidden="1"/>
    </xf>
    <xf numFmtId="0" fontId="53" fillId="0" borderId="4" xfId="3" applyFont="1" applyBorder="1" applyAlignment="1" applyProtection="1">
      <alignment horizontal="center" vertical="center"/>
      <protection hidden="1"/>
    </xf>
    <xf numFmtId="168" fontId="56" fillId="0" borderId="1" xfId="3" applyNumberFormat="1" applyFont="1" applyBorder="1" applyAlignment="1" applyProtection="1">
      <alignment horizontal="left" vertical="center"/>
      <protection hidden="1"/>
    </xf>
    <xf numFmtId="0" fontId="57" fillId="0" borderId="1" xfId="3" applyFont="1" applyBorder="1" applyAlignment="1" applyProtection="1">
      <alignment vertical="center"/>
      <protection hidden="1"/>
    </xf>
    <xf numFmtId="0" fontId="58" fillId="0" borderId="11" xfId="3" applyFont="1" applyBorder="1" applyAlignment="1" applyProtection="1">
      <alignment horizontal="center" vertical="center"/>
      <protection hidden="1"/>
    </xf>
    <xf numFmtId="0" fontId="56" fillId="0" borderId="1" xfId="3" quotePrefix="1" applyFont="1" applyBorder="1" applyAlignment="1" applyProtection="1">
      <alignment horizontal="center" vertical="center"/>
      <protection hidden="1"/>
    </xf>
    <xf numFmtId="0" fontId="56" fillId="0" borderId="11" xfId="3" applyFont="1" applyBorder="1" applyAlignment="1" applyProtection="1">
      <alignment horizontal="center" vertical="center"/>
      <protection hidden="1"/>
    </xf>
    <xf numFmtId="0" fontId="8" fillId="0" borderId="0" xfId="2" applyFont="1" applyAlignment="1" applyProtection="1">
      <alignment horizontal="right" vertical="center"/>
      <protection hidden="1"/>
    </xf>
    <xf numFmtId="0" fontId="27" fillId="0" borderId="0" xfId="3" applyFont="1" applyAlignment="1" applyProtection="1">
      <alignment horizontal="center" vertical="center"/>
      <protection hidden="1"/>
    </xf>
    <xf numFmtId="0" fontId="23" fillId="0" borderId="3" xfId="2" applyFont="1" applyBorder="1" applyAlignment="1" applyProtection="1">
      <alignment horizontal="center" vertical="center"/>
      <protection locked="0"/>
    </xf>
    <xf numFmtId="0" fontId="25" fillId="0" borderId="5" xfId="3" applyFont="1" applyBorder="1" applyAlignment="1" applyProtection="1">
      <alignment horizontal="right" vertical="center"/>
      <protection hidden="1"/>
    </xf>
    <xf numFmtId="0" fontId="26" fillId="0" borderId="5" xfId="3" applyFont="1" applyBorder="1" applyAlignment="1" applyProtection="1">
      <alignment horizontal="center" vertical="center"/>
      <protection hidden="1"/>
    </xf>
    <xf numFmtId="0" fontId="19" fillId="0" borderId="5" xfId="3" applyFont="1" applyBorder="1" applyAlignment="1" applyProtection="1">
      <alignment vertical="center"/>
      <protection hidden="1"/>
    </xf>
    <xf numFmtId="0" fontId="20" fillId="0" borderId="3" xfId="2" applyFont="1" applyBorder="1" applyAlignment="1" applyProtection="1">
      <alignment horizontal="center" vertical="center"/>
      <protection hidden="1"/>
    </xf>
    <xf numFmtId="0" fontId="34" fillId="0" borderId="12" xfId="3" applyFont="1" applyBorder="1" applyAlignment="1" applyProtection="1">
      <alignment vertical="center"/>
      <protection hidden="1"/>
    </xf>
    <xf numFmtId="0" fontId="14" fillId="0" borderId="13" xfId="3" applyFont="1" applyBorder="1" applyAlignment="1" applyProtection="1">
      <alignment vertical="top" wrapText="1"/>
      <protection hidden="1"/>
    </xf>
    <xf numFmtId="0" fontId="14" fillId="0" borderId="14" xfId="3" applyFont="1" applyBorder="1" applyAlignment="1" applyProtection="1">
      <alignment vertical="top" wrapText="1"/>
      <protection hidden="1"/>
    </xf>
    <xf numFmtId="0" fontId="59" fillId="0" borderId="15" xfId="3" applyFont="1" applyBorder="1" applyAlignment="1" applyProtection="1">
      <alignment vertical="top"/>
      <protection hidden="1"/>
    </xf>
    <xf numFmtId="0" fontId="14" fillId="0" borderId="0" xfId="3" applyFont="1" applyAlignment="1" applyProtection="1">
      <alignment vertical="top" wrapText="1"/>
      <protection hidden="1"/>
    </xf>
    <xf numFmtId="0" fontId="14" fillId="0" borderId="9" xfId="3" applyFont="1" applyBorder="1" applyAlignment="1" applyProtection="1">
      <alignment vertical="top" wrapText="1"/>
      <protection hidden="1"/>
    </xf>
    <xf numFmtId="0" fontId="21" fillId="0" borderId="15" xfId="3" applyFont="1" applyBorder="1" applyAlignment="1" applyProtection="1">
      <alignment horizontal="left" vertical="center" indent="2"/>
      <protection hidden="1"/>
    </xf>
    <xf numFmtId="0" fontId="60" fillId="0" borderId="15" xfId="3" applyFont="1" applyBorder="1" applyAlignment="1" applyProtection="1">
      <alignment horizontal="left" vertical="center" indent="2"/>
      <protection hidden="1"/>
    </xf>
    <xf numFmtId="0" fontId="59" fillId="0" borderId="9" xfId="3" applyFont="1" applyBorder="1" applyAlignment="1" applyProtection="1">
      <alignment vertical="top" wrapText="1"/>
      <protection hidden="1"/>
    </xf>
    <xf numFmtId="0" fontId="25" fillId="0" borderId="0" xfId="3" applyFont="1" applyAlignment="1" applyProtection="1">
      <alignment horizontal="right" vertical="center"/>
      <protection hidden="1"/>
    </xf>
    <xf numFmtId="0" fontId="26" fillId="0" borderId="0" xfId="3" applyFont="1" applyAlignment="1" applyProtection="1">
      <alignment horizontal="center" vertical="center"/>
      <protection hidden="1"/>
    </xf>
    <xf numFmtId="0" fontId="24" fillId="0" borderId="0" xfId="3" applyFont="1" applyAlignment="1" applyProtection="1">
      <alignment vertical="center"/>
      <protection hidden="1"/>
    </xf>
    <xf numFmtId="0" fontId="28" fillId="0" borderId="0" xfId="3" applyFont="1" applyAlignment="1" applyProtection="1">
      <alignment vertical="center"/>
      <protection hidden="1"/>
    </xf>
    <xf numFmtId="0" fontId="34" fillId="0" borderId="15" xfId="3" applyFont="1" applyBorder="1" applyAlignment="1" applyProtection="1">
      <alignment vertical="center"/>
      <protection hidden="1"/>
    </xf>
    <xf numFmtId="0" fontId="34" fillId="0" borderId="0" xfId="3" applyFont="1" applyAlignment="1" applyProtection="1">
      <alignment vertical="center"/>
      <protection hidden="1"/>
    </xf>
    <xf numFmtId="0" fontId="29" fillId="0" borderId="0" xfId="3" applyFont="1" applyProtection="1">
      <protection hidden="1"/>
    </xf>
    <xf numFmtId="0" fontId="24" fillId="0" borderId="6" xfId="3" applyFont="1" applyBorder="1" applyAlignment="1" applyProtection="1">
      <alignment horizontal="center" vertical="center"/>
      <protection hidden="1"/>
    </xf>
    <xf numFmtId="0" fontId="59" fillId="0" borderId="15" xfId="3" applyFont="1" applyBorder="1" applyAlignment="1" applyProtection="1">
      <alignment vertical="top" wrapText="1"/>
      <protection hidden="1"/>
    </xf>
    <xf numFmtId="0" fontId="59" fillId="0" borderId="0" xfId="3" applyFont="1" applyAlignment="1" applyProtection="1">
      <alignment vertical="top" wrapText="1"/>
      <protection hidden="1"/>
    </xf>
    <xf numFmtId="0" fontId="59" fillId="0" borderId="15" xfId="3" applyFont="1" applyBorder="1" applyAlignment="1" applyProtection="1">
      <alignment vertical="center"/>
      <protection hidden="1"/>
    </xf>
    <xf numFmtId="0" fontId="61" fillId="0" borderId="16" xfId="3" applyFont="1" applyBorder="1" applyAlignment="1" applyProtection="1">
      <alignment vertical="top"/>
      <protection hidden="1"/>
    </xf>
    <xf numFmtId="0" fontId="14" fillId="0" borderId="8" xfId="3" applyFont="1" applyBorder="1" applyAlignment="1" applyProtection="1">
      <alignment vertical="top" wrapText="1"/>
      <protection hidden="1"/>
    </xf>
    <xf numFmtId="0" fontId="14" fillId="0" borderId="17" xfId="3" applyFont="1" applyBorder="1" applyAlignment="1" applyProtection="1">
      <alignment vertical="top" wrapText="1"/>
      <protection hidden="1"/>
    </xf>
    <xf numFmtId="0" fontId="8" fillId="0" borderId="8" xfId="3" applyFont="1" applyBorder="1" applyProtection="1">
      <protection hidden="1"/>
    </xf>
    <xf numFmtId="0" fontId="23" fillId="0" borderId="0" xfId="3" applyFont="1" applyAlignment="1" applyProtection="1">
      <alignment vertical="top"/>
      <protection hidden="1"/>
    </xf>
    <xf numFmtId="0" fontId="62" fillId="0" borderId="0" xfId="3" applyFont="1" applyAlignment="1" applyProtection="1">
      <alignment vertical="center"/>
      <protection hidden="1"/>
    </xf>
    <xf numFmtId="0" fontId="62" fillId="0" borderId="0" xfId="3" applyFont="1" applyAlignment="1" applyProtection="1">
      <alignment vertical="top"/>
      <protection hidden="1"/>
    </xf>
    <xf numFmtId="0" fontId="63" fillId="0" borderId="0" xfId="3" applyFont="1" applyProtection="1">
      <protection hidden="1"/>
    </xf>
    <xf numFmtId="0" fontId="43" fillId="0" borderId="1" xfId="3" applyFont="1" applyBorder="1" applyProtection="1">
      <protection hidden="1"/>
    </xf>
    <xf numFmtId="0" fontId="43" fillId="0" borderId="1" xfId="3" applyFont="1" applyBorder="1" applyAlignment="1" applyProtection="1">
      <alignment horizontal="left"/>
      <protection hidden="1"/>
    </xf>
    <xf numFmtId="0" fontId="0" fillId="0" borderId="0" xfId="0" applyAlignment="1">
      <alignment vertical="center"/>
    </xf>
    <xf numFmtId="0" fontId="10" fillId="0" borderId="0" xfId="0" applyFont="1" applyAlignment="1">
      <alignment vertical="center"/>
    </xf>
    <xf numFmtId="0" fontId="6" fillId="5" borderId="7" xfId="0" applyFont="1" applyFill="1" applyBorder="1" applyAlignment="1" applyProtection="1">
      <alignment horizontal="right" vertical="center" indent="1"/>
      <protection hidden="1"/>
    </xf>
    <xf numFmtId="0" fontId="15" fillId="0" borderId="18" xfId="0" applyFont="1" applyBorder="1" applyAlignment="1" applyProtection="1">
      <alignment horizontal="left" vertical="center"/>
      <protection hidden="1"/>
    </xf>
    <xf numFmtId="0" fontId="0" fillId="0" borderId="18" xfId="0" applyBorder="1" applyProtection="1">
      <protection hidden="1"/>
    </xf>
    <xf numFmtId="0" fontId="37" fillId="0" borderId="0" xfId="0" applyNumberFormat="1" applyFont="1" applyAlignment="1" applyProtection="1">
      <alignment horizontal="right" vertical="center"/>
      <protection hidden="1"/>
    </xf>
    <xf numFmtId="0" fontId="7" fillId="8" borderId="0" xfId="0" applyFont="1" applyFill="1" applyProtection="1">
      <protection hidden="1"/>
    </xf>
    <xf numFmtId="0" fontId="47" fillId="8" borderId="0" xfId="0" applyFont="1" applyFill="1" applyProtection="1">
      <protection hidden="1"/>
    </xf>
    <xf numFmtId="0" fontId="0" fillId="0" borderId="0" xfId="0" applyNumberFormat="1" applyProtection="1">
      <protection hidden="1"/>
    </xf>
    <xf numFmtId="0" fontId="0" fillId="0" borderId="18" xfId="0" applyNumberFormat="1" applyBorder="1" applyProtection="1">
      <protection hidden="1"/>
    </xf>
    <xf numFmtId="0" fontId="15" fillId="0" borderId="18" xfId="0" applyNumberFormat="1" applyFont="1" applyBorder="1" applyAlignment="1" applyProtection="1">
      <alignment horizontal="left" vertical="center"/>
      <protection hidden="1"/>
    </xf>
    <xf numFmtId="0" fontId="17" fillId="0" borderId="2" xfId="0" applyFont="1" applyBorder="1" applyProtection="1">
      <protection hidden="1"/>
    </xf>
    <xf numFmtId="0" fontId="13" fillId="4" borderId="0" xfId="0" applyFont="1" applyFill="1" applyAlignment="1" applyProtection="1">
      <alignment horizontal="justify" vertical="center"/>
      <protection hidden="1"/>
    </xf>
    <xf numFmtId="0" fontId="2" fillId="4" borderId="0" xfId="0" applyFont="1" applyFill="1" applyAlignment="1" applyProtection="1">
      <alignment vertical="center"/>
      <protection hidden="1"/>
    </xf>
    <xf numFmtId="0" fontId="1" fillId="4" borderId="0" xfId="0" applyFont="1" applyFill="1" applyAlignment="1" applyProtection="1">
      <alignment vertical="center"/>
      <protection hidden="1"/>
    </xf>
    <xf numFmtId="0" fontId="2" fillId="7" borderId="0" xfId="0" applyFont="1" applyFill="1" applyAlignment="1" applyProtection="1">
      <alignment vertical="center"/>
      <protection hidden="1"/>
    </xf>
    <xf numFmtId="0" fontId="1" fillId="7" borderId="0" xfId="0" applyFont="1" applyFill="1" applyAlignment="1" applyProtection="1">
      <alignment vertical="center"/>
      <protection hidden="1"/>
    </xf>
    <xf numFmtId="0" fontId="1" fillId="7" borderId="0" xfId="0" applyFont="1" applyFill="1" applyAlignment="1" applyProtection="1">
      <alignment horizontal="right" vertical="center"/>
      <protection hidden="1"/>
    </xf>
    <xf numFmtId="0" fontId="32" fillId="0" borderId="0" xfId="0" applyFont="1" applyAlignment="1" applyProtection="1">
      <alignment vertical="center"/>
      <protection hidden="1"/>
    </xf>
    <xf numFmtId="0" fontId="2" fillId="7" borderId="0" xfId="0" applyFont="1" applyFill="1" applyAlignment="1" applyProtection="1">
      <alignment horizontal="center" vertical="center"/>
      <protection hidden="1"/>
    </xf>
    <xf numFmtId="0" fontId="65" fillId="13" borderId="0" xfId="0" applyFont="1" applyFill="1" applyProtection="1">
      <protection hidden="1"/>
    </xf>
    <xf numFmtId="0" fontId="66" fillId="0" borderId="0" xfId="0" applyFont="1" applyAlignment="1" applyProtection="1">
      <alignment vertical="center"/>
      <protection hidden="1"/>
    </xf>
    <xf numFmtId="1" fontId="66" fillId="0" borderId="0" xfId="0" applyNumberFormat="1" applyFont="1" applyAlignment="1" applyProtection="1">
      <alignment vertical="center"/>
      <protection hidden="1"/>
    </xf>
    <xf numFmtId="0" fontId="67" fillId="0" borderId="0" xfId="0" applyFont="1" applyAlignment="1" applyProtection="1">
      <alignment vertical="center"/>
      <protection hidden="1"/>
    </xf>
    <xf numFmtId="0" fontId="68" fillId="9" borderId="0" xfId="0" applyFont="1" applyFill="1" applyAlignment="1" applyProtection="1">
      <alignment vertical="center"/>
      <protection hidden="1"/>
    </xf>
    <xf numFmtId="0" fontId="46" fillId="0" borderId="2" xfId="0" applyFont="1" applyBorder="1" applyProtection="1">
      <protection hidden="1"/>
    </xf>
    <xf numFmtId="0" fontId="18" fillId="0" borderId="19" xfId="0" applyFont="1" applyBorder="1" applyProtection="1">
      <protection hidden="1"/>
    </xf>
    <xf numFmtId="0" fontId="10" fillId="0" borderId="0" xfId="0" applyFont="1" applyAlignment="1" applyProtection="1">
      <alignment vertical="center"/>
      <protection hidden="1"/>
    </xf>
    <xf numFmtId="0" fontId="33" fillId="0" borderId="0" xfId="0" applyFont="1" applyAlignment="1" applyProtection="1">
      <alignment vertical="center"/>
      <protection hidden="1"/>
    </xf>
    <xf numFmtId="0" fontId="9" fillId="0" borderId="0" xfId="0" applyFont="1" applyAlignment="1" applyProtection="1">
      <alignment vertical="center"/>
      <protection hidden="1"/>
    </xf>
    <xf numFmtId="0" fontId="10" fillId="0" borderId="0" xfId="0" applyFont="1" applyAlignment="1">
      <alignment horizontal="left" vertical="center"/>
    </xf>
    <xf numFmtId="0" fontId="70" fillId="0" borderId="0" xfId="0" applyFont="1" applyAlignment="1" applyProtection="1">
      <alignment horizontal="right" vertical="center"/>
      <protection hidden="1"/>
    </xf>
    <xf numFmtId="0" fontId="70" fillId="9" borderId="1" xfId="0" applyFont="1" applyFill="1" applyBorder="1" applyAlignment="1" applyProtection="1">
      <alignment horizontal="center" vertical="center"/>
      <protection hidden="1"/>
    </xf>
    <xf numFmtId="0" fontId="71" fillId="0" borderId="0" xfId="0" quotePrefix="1" applyFont="1" applyAlignment="1" applyProtection="1">
      <alignment vertical="center"/>
      <protection hidden="1"/>
    </xf>
    <xf numFmtId="0" fontId="71" fillId="0" borderId="0" xfId="0" applyFont="1" applyAlignment="1" applyProtection="1">
      <alignment horizontal="center" vertical="center"/>
      <protection hidden="1"/>
    </xf>
    <xf numFmtId="0" fontId="66" fillId="8" borderId="0" xfId="0" applyFont="1" applyFill="1" applyAlignment="1" applyProtection="1">
      <alignment vertical="center"/>
      <protection hidden="1"/>
    </xf>
    <xf numFmtId="0" fontId="14" fillId="0" borderId="0" xfId="0" applyFont="1" applyAlignment="1" applyProtection="1">
      <alignment horizontal="left" vertical="center"/>
      <protection hidden="1"/>
    </xf>
    <xf numFmtId="0" fontId="15" fillId="10" borderId="15" xfId="0" applyNumberFormat="1" applyFont="1" applyFill="1" applyBorder="1" applyAlignment="1" applyProtection="1">
      <alignment horizontal="left" vertical="center"/>
      <protection hidden="1"/>
    </xf>
    <xf numFmtId="0" fontId="71" fillId="0" borderId="0" xfId="0" applyFont="1" applyProtection="1">
      <protection hidden="1"/>
    </xf>
    <xf numFmtId="0" fontId="1" fillId="4" borderId="0" xfId="0" applyFont="1" applyFill="1" applyAlignment="1" applyProtection="1">
      <alignment horizontal="right" vertical="center"/>
      <protection hidden="1"/>
    </xf>
    <xf numFmtId="0" fontId="69" fillId="14" borderId="20" xfId="0" applyFont="1" applyFill="1" applyBorder="1" applyAlignment="1">
      <alignment vertical="center"/>
    </xf>
    <xf numFmtId="0" fontId="69" fillId="14" borderId="20" xfId="0" applyFont="1" applyFill="1" applyBorder="1" applyAlignment="1">
      <alignment horizontal="right" vertical="center" indent="1"/>
    </xf>
    <xf numFmtId="0" fontId="17" fillId="15" borderId="1" xfId="0" applyFont="1" applyFill="1" applyBorder="1" applyAlignment="1" applyProtection="1">
      <alignment horizontal="center" vertical="center"/>
      <protection hidden="1"/>
    </xf>
    <xf numFmtId="1" fontId="74" fillId="0" borderId="0" xfId="0" applyNumberFormat="1" applyFont="1" applyAlignment="1" applyProtection="1">
      <alignment vertical="center"/>
      <protection hidden="1"/>
    </xf>
    <xf numFmtId="0" fontId="73" fillId="0" borderId="0" xfId="3" applyFont="1" applyAlignment="1" applyProtection="1">
      <alignment vertical="center"/>
      <protection hidden="1"/>
    </xf>
    <xf numFmtId="0" fontId="75" fillId="8" borderId="0" xfId="0" applyFont="1" applyFill="1" applyAlignment="1" applyProtection="1">
      <alignment vertical="center"/>
      <protection hidden="1"/>
    </xf>
    <xf numFmtId="0" fontId="77" fillId="9" borderId="0" xfId="0" applyFont="1" applyFill="1" applyAlignment="1" applyProtection="1">
      <alignment vertical="center"/>
      <protection hidden="1"/>
    </xf>
    <xf numFmtId="0" fontId="73" fillId="0" borderId="0" xfId="0" applyFont="1" applyAlignment="1" applyProtection="1">
      <alignment vertical="center"/>
      <protection hidden="1"/>
    </xf>
    <xf numFmtId="0" fontId="16" fillId="0" borderId="0" xfId="0" applyFont="1" applyAlignment="1" applyProtection="1">
      <alignment vertical="center"/>
      <protection hidden="1"/>
    </xf>
    <xf numFmtId="0" fontId="72" fillId="0" borderId="2" xfId="0" applyFont="1" applyBorder="1" applyAlignment="1" applyProtection="1">
      <alignment vertical="center"/>
      <protection hidden="1"/>
    </xf>
    <xf numFmtId="0" fontId="76" fillId="13" borderId="0" xfId="0" applyFont="1" applyFill="1" applyAlignment="1" applyProtection="1">
      <alignment vertical="center"/>
      <protection hidden="1"/>
    </xf>
    <xf numFmtId="0" fontId="16" fillId="0" borderId="0" xfId="0" applyFont="1" applyAlignment="1">
      <alignment vertical="center"/>
    </xf>
    <xf numFmtId="0" fontId="46" fillId="0" borderId="0" xfId="0" applyFont="1" applyProtection="1">
      <protection hidden="1"/>
    </xf>
    <xf numFmtId="0" fontId="72" fillId="0" borderId="2" xfId="0" applyFont="1" applyBorder="1" applyAlignment="1" applyProtection="1">
      <protection hidden="1"/>
    </xf>
    <xf numFmtId="0" fontId="76" fillId="0" borderId="0" xfId="0" applyFont="1" applyFill="1" applyAlignment="1" applyProtection="1">
      <alignment vertical="center"/>
      <protection hidden="1"/>
    </xf>
    <xf numFmtId="0" fontId="9" fillId="0" borderId="0" xfId="0" applyFont="1" applyAlignment="1">
      <alignment vertical="top"/>
    </xf>
    <xf numFmtId="0" fontId="33" fillId="0" borderId="0" xfId="0" applyFont="1" applyAlignment="1">
      <alignment vertical="center"/>
    </xf>
    <xf numFmtId="0" fontId="11" fillId="9" borderId="4" xfId="0" applyFont="1" applyFill="1" applyBorder="1" applyAlignment="1" applyProtection="1">
      <alignment horizontal="center" vertical="center" wrapText="1"/>
      <protection locked="0"/>
    </xf>
    <xf numFmtId="0" fontId="33" fillId="0" borderId="0" xfId="0" applyFont="1" applyBorder="1" applyAlignment="1">
      <alignment vertical="center"/>
    </xf>
    <xf numFmtId="0" fontId="10" fillId="0" borderId="0" xfId="0" quotePrefix="1" applyFont="1" applyAlignment="1">
      <alignment vertical="center"/>
    </xf>
    <xf numFmtId="0" fontId="79" fillId="0" borderId="0" xfId="0" applyFont="1" applyAlignment="1">
      <alignment vertical="center"/>
    </xf>
    <xf numFmtId="0" fontId="80" fillId="0" borderId="0" xfId="0" quotePrefix="1" applyFont="1" applyAlignment="1">
      <alignment horizontal="center" vertical="center" textRotation="90"/>
    </xf>
    <xf numFmtId="0" fontId="80" fillId="0" borderId="0" xfId="0" applyFont="1" applyAlignment="1">
      <alignment horizontal="center" vertical="center" textRotation="90"/>
    </xf>
    <xf numFmtId="0" fontId="10" fillId="0" borderId="0" xfId="0" applyFont="1" applyBorder="1" applyAlignment="1">
      <alignment vertical="center"/>
    </xf>
    <xf numFmtId="0" fontId="78" fillId="0" borderId="0" xfId="0" applyFont="1" applyAlignment="1">
      <alignment vertical="center"/>
    </xf>
    <xf numFmtId="0" fontId="11" fillId="12" borderId="4" xfId="0" applyFont="1" applyFill="1" applyBorder="1" applyAlignment="1">
      <alignment horizontal="center" vertical="center"/>
    </xf>
    <xf numFmtId="0" fontId="17" fillId="9" borderId="1" xfId="0" applyFont="1" applyFill="1" applyBorder="1" applyAlignment="1" applyProtection="1">
      <alignment horizontal="center" vertical="center"/>
      <protection hidden="1"/>
    </xf>
    <xf numFmtId="0" fontId="3" fillId="0" borderId="0" xfId="0" applyFont="1" applyFill="1" applyAlignment="1" applyProtection="1">
      <alignment vertical="center"/>
      <protection hidden="1"/>
    </xf>
    <xf numFmtId="0" fontId="30" fillId="0" borderId="0" xfId="0" applyFont="1" applyFill="1" applyAlignment="1" applyProtection="1">
      <alignment horizontal="right" vertical="center"/>
      <protection hidden="1"/>
    </xf>
    <xf numFmtId="164" fontId="81" fillId="0" borderId="0" xfId="0" applyNumberFormat="1" applyFont="1" applyFill="1" applyAlignment="1" applyProtection="1">
      <alignment horizontal="center" vertical="center"/>
      <protection hidden="1"/>
    </xf>
    <xf numFmtId="0" fontId="3" fillId="0" borderId="0" xfId="0" applyFont="1" applyAlignment="1" applyProtection="1">
      <alignment vertical="center"/>
      <protection hidden="1"/>
    </xf>
    <xf numFmtId="0" fontId="82" fillId="0" borderId="0" xfId="0" applyFont="1" applyAlignment="1" applyProtection="1">
      <alignment horizontal="center" vertical="center"/>
      <protection hidden="1"/>
    </xf>
    <xf numFmtId="0" fontId="11" fillId="12" borderId="4" xfId="0" applyFont="1" applyFill="1" applyBorder="1" applyAlignment="1" applyProtection="1">
      <alignment horizontal="center" vertical="center"/>
      <protection locked="0"/>
    </xf>
    <xf numFmtId="0" fontId="11" fillId="9" borderId="8" xfId="0" applyFont="1" applyFill="1" applyBorder="1" applyAlignment="1" applyProtection="1">
      <alignment vertical="center"/>
      <protection locked="0"/>
    </xf>
    <xf numFmtId="0" fontId="11" fillId="12" borderId="8" xfId="0" applyFont="1" applyFill="1" applyBorder="1" applyAlignment="1" applyProtection="1">
      <alignment vertical="center"/>
      <protection locked="0"/>
    </xf>
    <xf numFmtId="0" fontId="9" fillId="0" borderId="0" xfId="0" applyFont="1" applyAlignment="1">
      <alignment vertical="top" wrapText="1"/>
    </xf>
    <xf numFmtId="165" fontId="32" fillId="0" borderId="0" xfId="0" applyNumberFormat="1" applyFont="1" applyProtection="1">
      <protection hidden="1"/>
    </xf>
    <xf numFmtId="0" fontId="2" fillId="7" borderId="0" xfId="0" applyFont="1" applyFill="1" applyAlignment="1" applyProtection="1">
      <alignment horizontal="center" vertical="center"/>
      <protection hidden="1"/>
    </xf>
    <xf numFmtId="0" fontId="10" fillId="0" borderId="0" xfId="0" applyFont="1" applyAlignment="1">
      <alignment vertical="top" wrapText="1"/>
    </xf>
    <xf numFmtId="0" fontId="83" fillId="4" borderId="21" xfId="0" applyFont="1" applyFill="1" applyBorder="1" applyAlignment="1" applyProtection="1">
      <alignment horizontal="center" vertical="center" wrapText="1"/>
      <protection locked="0" hidden="1"/>
    </xf>
    <xf numFmtId="0" fontId="83" fillId="4" borderId="22" xfId="0" applyFont="1" applyFill="1" applyBorder="1" applyAlignment="1" applyProtection="1">
      <alignment horizontal="center" vertical="center" wrapText="1"/>
      <protection locked="0" hidden="1"/>
    </xf>
    <xf numFmtId="0" fontId="83" fillId="4" borderId="23" xfId="0" applyFont="1" applyFill="1" applyBorder="1" applyAlignment="1" applyProtection="1">
      <alignment horizontal="center" vertical="center" wrapText="1"/>
      <protection locked="0" hidden="1"/>
    </xf>
    <xf numFmtId="0" fontId="41" fillId="11" borderId="10" xfId="2" applyFont="1" applyFill="1" applyBorder="1" applyAlignment="1">
      <alignment vertical="center"/>
    </xf>
    <xf numFmtId="0" fontId="59" fillId="0" borderId="15" xfId="3" applyFont="1" applyBorder="1" applyAlignment="1" applyProtection="1">
      <alignment vertical="top" wrapText="1"/>
      <protection hidden="1"/>
    </xf>
    <xf numFmtId="0" fontId="59" fillId="0" borderId="0" xfId="3" applyFont="1" applyAlignment="1" applyProtection="1">
      <alignment vertical="top" wrapText="1"/>
      <protection hidden="1"/>
    </xf>
    <xf numFmtId="0" fontId="59" fillId="0" borderId="9" xfId="3" applyFont="1" applyBorder="1" applyAlignment="1" applyProtection="1">
      <alignment vertical="top" wrapText="1"/>
      <protection hidden="1"/>
    </xf>
    <xf numFmtId="0" fontId="89" fillId="0" borderId="0" xfId="0" applyFont="1" applyAlignment="1">
      <alignment vertical="center"/>
    </xf>
  </cellXfs>
  <cellStyles count="5">
    <cellStyle name="D-Copyright" xfId="1"/>
    <cellStyle name="Standard" xfId="0" builtinId="0"/>
    <cellStyle name="Standard 2 2" xfId="2"/>
    <cellStyle name="Standard 2 2 2" xfId="3"/>
    <cellStyle name="Standard 3 2" xfId="4"/>
  </cellStyles>
  <dxfs count="80">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5" tint="-0.24994659260841701"/>
      </font>
    </dxf>
    <dxf>
      <font>
        <b/>
        <i val="0"/>
        <color theme="1"/>
      </font>
      <fill>
        <patternFill>
          <bgColor rgb="FFFFFF99"/>
        </patternFill>
      </fill>
    </dxf>
    <dxf>
      <font>
        <color theme="5" tint="-0.24994659260841701"/>
      </font>
    </dxf>
    <dxf>
      <font>
        <b/>
        <i val="0"/>
        <color theme="1"/>
      </font>
      <fill>
        <patternFill>
          <bgColor rgb="FFFFFF99"/>
        </patternFill>
      </fill>
    </dxf>
    <dxf>
      <font>
        <color theme="5" tint="-0.24994659260841701"/>
      </font>
    </dxf>
    <dxf>
      <font>
        <b/>
        <i val="0"/>
        <color theme="1"/>
      </font>
      <fill>
        <patternFill>
          <bgColor rgb="FFFFFF99"/>
        </patternFill>
      </fill>
    </dxf>
    <dxf>
      <font>
        <color theme="5" tint="-0.24994659260841701"/>
      </font>
    </dxf>
    <dxf>
      <font>
        <b/>
        <i val="0"/>
        <color theme="1"/>
      </font>
      <fill>
        <patternFill>
          <bgColor rgb="FFFFFF99"/>
        </patternFill>
      </fill>
    </dxf>
    <dxf>
      <font>
        <color theme="5" tint="-0.24994659260841701"/>
      </font>
    </dxf>
    <dxf>
      <font>
        <b/>
        <i val="0"/>
        <color theme="1"/>
      </font>
      <fill>
        <patternFill>
          <bgColor rgb="FFFFFF99"/>
        </patternFill>
      </fill>
    </dxf>
    <dxf>
      <font>
        <color theme="5" tint="-0.24994659260841701"/>
      </font>
    </dxf>
    <dxf>
      <font>
        <b/>
        <i val="0"/>
        <color theme="1"/>
      </font>
      <fill>
        <patternFill>
          <bgColor rgb="FFFFFF99"/>
        </patternFill>
      </fill>
    </dxf>
    <dxf>
      <font>
        <color theme="5" tint="-0.24994659260841701"/>
      </font>
    </dxf>
    <dxf>
      <font>
        <b/>
        <i val="0"/>
        <color theme="1"/>
      </font>
      <fill>
        <patternFill>
          <bgColor rgb="FFFFFF99"/>
        </patternFill>
      </fill>
    </dxf>
    <dxf>
      <font>
        <color theme="5" tint="-0.24994659260841701"/>
      </font>
    </dxf>
    <dxf>
      <font>
        <b/>
        <i val="0"/>
        <color theme="1"/>
      </font>
      <fill>
        <patternFill>
          <bgColor rgb="FFFFFF99"/>
        </patternFill>
      </fill>
    </dxf>
    <dxf>
      <font>
        <color theme="5" tint="-0.24994659260841701"/>
      </font>
    </dxf>
    <dxf>
      <font>
        <b/>
        <i val="0"/>
        <color theme="1"/>
      </font>
      <fill>
        <patternFill>
          <bgColor rgb="FFFFFF99"/>
        </patternFill>
      </fill>
    </dxf>
    <dxf>
      <font>
        <color theme="5" tint="-0.24994659260841701"/>
      </font>
    </dxf>
    <dxf>
      <font>
        <b/>
        <i val="0"/>
        <color theme="1"/>
      </font>
      <fill>
        <patternFill>
          <bgColor rgb="FFFFFF99"/>
        </patternFill>
      </fill>
    </dxf>
    <dxf>
      <font>
        <color theme="5" tint="-0.24994659260841701"/>
      </font>
    </dxf>
    <dxf>
      <font>
        <b/>
        <i val="0"/>
        <color theme="1"/>
      </font>
      <fill>
        <patternFill>
          <bgColor rgb="FFFFFF99"/>
        </patternFill>
      </fill>
    </dxf>
    <dxf>
      <font>
        <color theme="5" tint="-0.24994659260841701"/>
      </font>
    </dxf>
    <dxf>
      <font>
        <b/>
        <i val="0"/>
        <color theme="1"/>
      </font>
      <fill>
        <patternFill>
          <bgColor rgb="FFFFFF99"/>
        </patternFill>
      </fill>
    </dxf>
    <dxf>
      <font>
        <color theme="5" tint="-0.24994659260841701"/>
      </font>
    </dxf>
    <dxf>
      <font>
        <b/>
        <i val="0"/>
        <color theme="1"/>
      </font>
      <fill>
        <patternFill>
          <bgColor rgb="FFFFFF99"/>
        </patternFill>
      </fill>
    </dxf>
    <dxf>
      <font>
        <color theme="5" tint="-0.24994659260841701"/>
      </font>
    </dxf>
    <dxf>
      <font>
        <b/>
        <i val="0"/>
        <color theme="1"/>
      </font>
      <fill>
        <patternFill>
          <bgColor rgb="FFFFFF99"/>
        </patternFill>
      </fill>
    </dxf>
    <dxf>
      <font>
        <color theme="5" tint="-0.24994659260841701"/>
      </font>
    </dxf>
    <dxf>
      <font>
        <b/>
        <i val="0"/>
        <color theme="1"/>
      </font>
      <fill>
        <patternFill>
          <bgColor rgb="FFFFFF99"/>
        </patternFill>
      </fill>
    </dxf>
    <dxf>
      <font>
        <color theme="5" tint="-0.24994659260841701"/>
      </font>
    </dxf>
    <dxf>
      <font>
        <b/>
        <i val="0"/>
        <color theme="1"/>
      </font>
      <fill>
        <patternFill>
          <bgColor rgb="FFFFFF99"/>
        </patternFill>
      </fill>
    </dxf>
    <dxf>
      <font>
        <color theme="5" tint="-0.24994659260841701"/>
      </font>
    </dxf>
    <dxf>
      <font>
        <b/>
        <i val="0"/>
        <color theme="1"/>
      </font>
      <fill>
        <patternFill>
          <bgColor rgb="FFFFFF99"/>
        </patternFill>
      </fill>
    </dxf>
    <dxf>
      <font>
        <color theme="5" tint="-0.24994659260841701"/>
      </font>
    </dxf>
    <dxf>
      <font>
        <b/>
        <i val="0"/>
        <color theme="1"/>
      </font>
      <fill>
        <patternFill>
          <bgColor rgb="FFFFFF99"/>
        </patternFill>
      </fill>
    </dxf>
    <dxf>
      <font>
        <color theme="5" tint="-0.24994659260841701"/>
      </font>
    </dxf>
    <dxf>
      <font>
        <b/>
        <i val="0"/>
        <color theme="1"/>
      </font>
      <fill>
        <patternFill>
          <bgColor rgb="FFFFFF99"/>
        </patternFill>
      </fill>
    </dxf>
    <dxf>
      <font>
        <color theme="5" tint="-0.24994659260841701"/>
      </font>
    </dxf>
    <dxf>
      <font>
        <b/>
        <i val="0"/>
        <color theme="1"/>
      </font>
      <fill>
        <patternFill>
          <bgColor rgb="FFFFFF99"/>
        </patternFill>
      </fill>
    </dxf>
    <dxf>
      <font>
        <color theme="5" tint="-0.24994659260841701"/>
      </font>
    </dxf>
    <dxf>
      <font>
        <b/>
        <i val="0"/>
        <color theme="1"/>
      </font>
      <fill>
        <patternFill>
          <bgColor rgb="FFFFFF99"/>
        </patternFill>
      </fill>
    </dxf>
    <dxf>
      <font>
        <color theme="5" tint="-0.24994659260841701"/>
      </font>
    </dxf>
    <dxf>
      <font>
        <b/>
        <i val="0"/>
        <color theme="1"/>
      </font>
      <fill>
        <patternFill>
          <bgColor rgb="FFFFFF99"/>
        </patternFill>
      </fill>
    </dxf>
    <dxf>
      <font>
        <color theme="5" tint="-0.24994659260841701"/>
      </font>
    </dxf>
    <dxf>
      <font>
        <b/>
        <i val="0"/>
        <color theme="1"/>
      </font>
      <fill>
        <patternFill>
          <bgColor rgb="FFFFFF99"/>
        </patternFill>
      </fill>
    </dxf>
    <dxf>
      <font>
        <color theme="5" tint="-0.24994659260841701"/>
      </font>
    </dxf>
    <dxf>
      <font>
        <b/>
        <i val="0"/>
        <color theme="1"/>
      </font>
      <fill>
        <patternFill>
          <bgColor rgb="FFFFFF99"/>
        </patternFill>
      </fill>
    </dxf>
    <dxf>
      <font>
        <color theme="5" tint="-0.24994659260841701"/>
      </font>
    </dxf>
    <dxf>
      <font>
        <b/>
        <i val="0"/>
        <color theme="1"/>
      </font>
      <fill>
        <patternFill>
          <bgColor rgb="FFFFFF99"/>
        </patternFill>
      </fill>
    </dxf>
    <dxf>
      <font>
        <color theme="5" tint="-0.24994659260841701"/>
      </font>
    </dxf>
    <dxf>
      <font>
        <b/>
        <i val="0"/>
        <color theme="1"/>
      </font>
      <fill>
        <patternFill>
          <bgColor rgb="FFFFFF99"/>
        </patternFill>
      </fill>
    </dxf>
    <dxf>
      <font>
        <color theme="5" tint="-0.24994659260841701"/>
      </font>
    </dxf>
    <dxf>
      <font>
        <b/>
        <i val="0"/>
        <color theme="1"/>
      </font>
      <fill>
        <patternFill>
          <bgColor rgb="FFFFFF99"/>
        </patternFill>
      </fill>
    </dxf>
    <dxf>
      <font>
        <color theme="5" tint="-0.24994659260841701"/>
      </font>
    </dxf>
    <dxf>
      <font>
        <b/>
        <i val="0"/>
        <color theme="1"/>
      </font>
      <fill>
        <patternFill>
          <bgColor rgb="FFFFFF99"/>
        </patternFill>
      </fill>
    </dxf>
    <dxf>
      <font>
        <color theme="5" tint="-0.24994659260841701"/>
      </font>
    </dxf>
    <dxf>
      <font>
        <b/>
        <i val="0"/>
        <color theme="1"/>
      </font>
      <fill>
        <patternFill>
          <bgColor rgb="FFFFFF99"/>
        </patternFill>
      </fill>
    </dxf>
    <dxf>
      <font>
        <color theme="5" tint="-0.24994659260841701"/>
      </font>
    </dxf>
    <dxf>
      <font>
        <b/>
        <i val="0"/>
        <color theme="1"/>
      </font>
      <fill>
        <patternFill>
          <bgColor rgb="FFFFFF99"/>
        </patternFill>
      </fill>
    </dxf>
    <dxf>
      <font>
        <color theme="5" tint="-0.24994659260841701"/>
      </font>
    </dxf>
    <dxf>
      <font>
        <b/>
        <i val="0"/>
        <color theme="1"/>
      </font>
      <fill>
        <patternFill>
          <bgColor rgb="FFFFFF99"/>
        </patternFill>
      </fill>
    </dxf>
    <dxf>
      <font>
        <color theme="5" tint="-0.24994659260841701"/>
      </font>
    </dxf>
    <dxf>
      <font>
        <b/>
        <i val="0"/>
        <color theme="1"/>
      </font>
      <fill>
        <patternFill>
          <bgColor rgb="FFFFFF99"/>
        </patternFill>
      </fill>
    </dxf>
    <dxf>
      <font>
        <color theme="5" tint="-0.24994659260841701"/>
      </font>
    </dxf>
    <dxf>
      <font>
        <b/>
        <i val="0"/>
        <color theme="1"/>
      </font>
      <fill>
        <patternFill>
          <bgColor rgb="FFFFFF99"/>
        </patternFill>
      </fill>
    </dxf>
    <dxf>
      <font>
        <color theme="5" tint="-0.24994659260841701"/>
      </font>
    </dxf>
    <dxf>
      <font>
        <b/>
        <i val="0"/>
        <color theme="1"/>
      </font>
      <fill>
        <patternFill>
          <bgColor rgb="FFFFFF99"/>
        </patternFill>
      </fill>
    </dxf>
    <dxf>
      <font>
        <color theme="5" tint="-0.24994659260841701"/>
      </font>
    </dxf>
    <dxf>
      <font>
        <b/>
        <i val="0"/>
        <color theme="1"/>
      </font>
      <fill>
        <patternFill>
          <bgColor rgb="FFFFFF99"/>
        </patternFill>
      </fill>
    </dxf>
    <dxf>
      <font>
        <color theme="5" tint="-0.24994659260841701"/>
      </font>
    </dxf>
    <dxf>
      <font>
        <b/>
        <i val="0"/>
        <color theme="1"/>
      </font>
      <fill>
        <patternFill>
          <bgColor rgb="FFFFFF99"/>
        </patternFill>
      </fill>
    </dxf>
    <dxf>
      <font>
        <color theme="5" tint="-0.24994659260841701"/>
      </font>
    </dxf>
    <dxf>
      <font>
        <color theme="5" tint="-0.24994659260841701"/>
      </font>
    </dxf>
    <dxf>
      <font>
        <color theme="5" tint="-0.24994659260841701"/>
      </font>
    </dxf>
    <dxf>
      <font>
        <color theme="5" tint="-0.24994659260841701"/>
      </font>
    </dxf>
    <dxf>
      <font>
        <color theme="0"/>
      </font>
      <fill>
        <patternFill>
          <bgColor theme="0"/>
        </patternFill>
      </fill>
      <border>
        <left/>
        <right/>
        <top/>
        <bottom/>
        <vertical/>
        <horizontal/>
      </border>
    </dxf>
    <dxf>
      <fill>
        <patternFill>
          <bgColor rgb="FF00B050"/>
        </patternFill>
      </fill>
    </dxf>
  </dxfs>
  <tableStyles count="0" defaultTableStyle="TableStyleMedium2" defaultPivotStyle="PivotStyleLight16"/>
  <colors>
    <mruColors>
      <color rgb="FFC6E0B4"/>
      <color rgb="FFFFFF99"/>
      <color rgb="FF0000FF"/>
      <color rgb="FFFFF8E5"/>
      <color rgb="FFFCD5B4"/>
      <color rgb="FFE26B0A"/>
      <color rgb="FF76933C"/>
      <color rgb="FF008000"/>
      <color rgb="FF1751BC"/>
      <color rgb="FFC6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32</xdr:row>
          <xdr:rowOff>0</xdr:rowOff>
        </xdr:from>
        <xdr:to>
          <xdr:col>6</xdr:col>
          <xdr:colOff>342900</xdr:colOff>
          <xdr:row>33</xdr:row>
          <xdr:rowOff>171450</xdr:rowOff>
        </xdr:to>
        <xdr:pic>
          <xdr:nvPicPr>
            <xdr:cNvPr id="2" name="Grafik 1">
              <a:extLst>
                <a:ext uri="{FF2B5EF4-FFF2-40B4-BE49-F238E27FC236}">
                  <a16:creationId xmlns:a16="http://schemas.microsoft.com/office/drawing/2014/main" id="{50614084-8029-4C5F-8971-3B4C9F3740BF}"/>
                </a:ext>
              </a:extLst>
            </xdr:cNvPr>
            <xdr:cNvPicPr>
              <a:picLocks noChangeAspect="1" noChangeArrowheads="1"/>
              <a:extLst>
                <a:ext uri="{84589F7E-364E-4C9E-8A38-B11213B215E9}">
                  <a14:cameraTool cellRange="$K$16:$T$17" spid="_x0000_s14908"/>
                </a:ext>
              </a:extLst>
            </xdr:cNvPicPr>
          </xdr:nvPicPr>
          <xdr:blipFill>
            <a:blip xmlns:r="http://schemas.openxmlformats.org/officeDocument/2006/relationships" r:embed="rId1"/>
            <a:srcRect/>
            <a:stretch>
              <a:fillRect/>
            </a:stretch>
          </xdr:blipFill>
          <xdr:spPr bwMode="auto">
            <a:xfrm>
              <a:off x="0" y="7477125"/>
              <a:ext cx="4143375" cy="3810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DF2002"/>
  <sheetViews>
    <sheetView showGridLines="0" showRowColHeaders="0" tabSelected="1" topLeftCell="B1" zoomScaleNormal="100" workbookViewId="0">
      <pane xSplit="1" ySplit="3" topLeftCell="C4" activePane="bottomRight" state="frozen"/>
      <selection activeCell="B1" sqref="B1"/>
      <selection pane="topRight" activeCell="C1" sqref="C1"/>
      <selection pane="bottomLeft" activeCell="B4" sqref="B4"/>
      <selection pane="bottomRight" activeCell="E7" sqref="E7:X7"/>
    </sheetView>
  </sheetViews>
  <sheetFormatPr baseColWidth="10" defaultColWidth="0" defaultRowHeight="15" zeroHeight="1" x14ac:dyDescent="0.25"/>
  <cols>
    <col min="1" max="1" width="7.7109375" style="2" customWidth="1"/>
    <col min="2" max="2" width="0.140625" style="2" customWidth="1"/>
    <col min="3" max="4" width="3.7109375" style="2" customWidth="1"/>
    <col min="5" max="5" width="1.7109375" style="2" customWidth="1"/>
    <col min="6" max="6" width="3.7109375" style="2" customWidth="1"/>
    <col min="7" max="7" width="1.7109375" style="2" customWidth="1"/>
    <col min="8" max="11" width="2.7109375" style="2" customWidth="1"/>
    <col min="12" max="12" width="3.7109375" style="2" customWidth="1"/>
    <col min="13" max="13" width="1.7109375" style="2" customWidth="1"/>
    <col min="14" max="36" width="2.7109375" style="2" customWidth="1"/>
    <col min="37" max="37" width="1.7109375" style="2" customWidth="1"/>
    <col min="38" max="38" width="4.7109375" style="2" customWidth="1"/>
    <col min="39" max="39" width="1.7109375" style="2" customWidth="1"/>
    <col min="40" max="40" width="4.7109375" style="2" customWidth="1"/>
    <col min="41" max="41" width="2.7109375" style="2" customWidth="1"/>
    <col min="42" max="42" width="11.42578125" style="2" hidden="1"/>
    <col min="43" max="47" width="5.7109375" style="2" hidden="1"/>
    <col min="48" max="48" width="2.7109375" style="2" hidden="1"/>
    <col min="49" max="49" width="4.7109375" style="2" hidden="1"/>
    <col min="50" max="52" width="11.42578125" style="2" hidden="1"/>
    <col min="53" max="53" width="7.7109375" style="2" hidden="1"/>
    <col min="54" max="54" width="0.140625" style="2" hidden="1"/>
    <col min="55" max="56" width="3.7109375" style="2" hidden="1"/>
    <col min="57" max="57" width="1.7109375" style="2" hidden="1"/>
    <col min="58" max="58" width="3.7109375" style="2" hidden="1"/>
    <col min="59" max="59" width="1.7109375" style="2" hidden="1"/>
    <col min="60" max="63" width="2.7109375" style="2" hidden="1"/>
    <col min="64" max="64" width="3.7109375" style="2" hidden="1"/>
    <col min="65" max="65" width="1.7109375" style="2" hidden="1"/>
    <col min="66" max="89" width="2.7109375" style="2" hidden="1"/>
    <col min="90" max="90" width="5.7109375" style="2" hidden="1"/>
    <col min="91" max="91" width="1.85546875" style="2" hidden="1"/>
    <col min="92" max="92" width="5.7109375" style="2" hidden="1"/>
    <col min="93" max="93" width="2.7109375" style="2" hidden="1"/>
    <col min="94" max="94" width="11.42578125" style="2" hidden="1"/>
    <col min="95" max="99" width="5.7109375" style="135" hidden="1"/>
    <col min="100" max="101" width="11.42578125" style="2" hidden="1"/>
    <col min="102" max="104" width="3.7109375" style="2" hidden="1"/>
    <col min="105" max="105" width="30.7109375" style="2" hidden="1"/>
    <col min="106" max="106" width="10.7109375" style="2" hidden="1"/>
    <col min="107" max="109" width="3.7109375" style="2" hidden="1"/>
    <col min="110" max="110" width="30.7109375" style="2" hidden="1"/>
    <col min="111" max="16384" width="11.42578125" style="2" hidden="1"/>
  </cols>
  <sheetData>
    <row r="1" spans="3:100" ht="15.75" x14ac:dyDescent="0.25">
      <c r="C1" s="194" t="s">
        <v>0</v>
      </c>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c r="AF1" s="194"/>
      <c r="AG1" s="194"/>
      <c r="AH1" s="194"/>
      <c r="AI1" s="195"/>
      <c r="AJ1" s="195"/>
      <c r="AK1" s="195"/>
      <c r="AL1" s="197"/>
      <c r="AM1" s="198" t="s">
        <v>32</v>
      </c>
      <c r="AN1" s="197"/>
      <c r="AO1" s="196">
        <f>A2001</f>
        <v>1</v>
      </c>
      <c r="BC1" s="1" t="s">
        <v>0</v>
      </c>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7"/>
      <c r="CJ1" s="17" t="s">
        <v>51</v>
      </c>
      <c r="CK1" s="204" t="s">
        <v>32</v>
      </c>
      <c r="CL1" s="204"/>
      <c r="CM1" s="204"/>
      <c r="CN1" s="204"/>
      <c r="CO1" s="18">
        <f>AO1</f>
        <v>1</v>
      </c>
    </row>
    <row r="2" spans="3:100" ht="24.95" customHeight="1" x14ac:dyDescent="0.25">
      <c r="C2" s="3" t="s">
        <v>85</v>
      </c>
      <c r="AL2" s="206" t="s">
        <v>238</v>
      </c>
      <c r="AM2" s="207"/>
      <c r="AN2" s="208"/>
      <c r="AO2"/>
      <c r="BC2" s="3" t="str">
        <f>C2</f>
        <v xml:space="preserve">FL Verpackung und Lebensmittelkennzeichnung </v>
      </c>
    </row>
    <row r="3" spans="3:100" ht="21" customHeight="1" x14ac:dyDescent="0.25">
      <c r="AO3"/>
    </row>
    <row r="4" spans="3:100" ht="23.25" thickBot="1" x14ac:dyDescent="0.3">
      <c r="C4" s="167" t="s">
        <v>65</v>
      </c>
      <c r="D4" s="167"/>
      <c r="E4" s="167"/>
      <c r="F4" s="167"/>
      <c r="G4" s="167"/>
      <c r="H4" s="167"/>
      <c r="I4" s="167"/>
      <c r="J4" s="167"/>
      <c r="K4" s="167"/>
      <c r="L4" s="167"/>
      <c r="M4" s="167"/>
      <c r="N4" s="167"/>
      <c r="O4" s="167"/>
      <c r="P4" s="167"/>
      <c r="Q4" s="167"/>
      <c r="R4" s="167"/>
      <c r="S4" s="167"/>
      <c r="T4" s="167"/>
      <c r="U4" s="167"/>
      <c r="V4" s="167"/>
      <c r="W4" s="167"/>
      <c r="X4" s="167"/>
      <c r="Y4" s="167"/>
      <c r="Z4" s="167"/>
      <c r="AA4" s="167"/>
      <c r="AB4" s="167"/>
      <c r="AC4" s="167"/>
      <c r="AD4" s="167"/>
      <c r="AE4" s="167"/>
      <c r="AF4" s="167"/>
      <c r="AG4" s="167"/>
      <c r="AH4" s="167"/>
      <c r="AI4" s="167"/>
      <c r="AJ4" s="168" t="s">
        <v>63</v>
      </c>
      <c r="AL4" s="4" t="s">
        <v>1</v>
      </c>
      <c r="AM4" s="5" t="s">
        <v>2</v>
      </c>
      <c r="AN4" s="4" t="s">
        <v>3</v>
      </c>
      <c r="AO4"/>
      <c r="BC4" s="167" t="s">
        <v>61</v>
      </c>
      <c r="BD4" s="167"/>
      <c r="BE4" s="167"/>
      <c r="BF4" s="167"/>
      <c r="BG4" s="167"/>
      <c r="BH4" s="167"/>
      <c r="BI4" s="167"/>
      <c r="BJ4" s="167"/>
      <c r="BK4" s="167"/>
      <c r="BL4" s="167"/>
      <c r="BM4" s="167"/>
      <c r="BN4" s="167"/>
      <c r="BO4" s="167"/>
      <c r="BP4" s="167"/>
      <c r="BQ4" s="167"/>
      <c r="BR4" s="167"/>
      <c r="BS4" s="167"/>
      <c r="BT4" s="167"/>
      <c r="BU4" s="167"/>
      <c r="BV4" s="167"/>
      <c r="BW4" s="167"/>
      <c r="BX4" s="167"/>
      <c r="BY4" s="167"/>
      <c r="BZ4" s="167"/>
      <c r="CA4" s="167"/>
      <c r="CB4" s="167"/>
      <c r="CC4" s="167"/>
      <c r="CD4" s="167"/>
      <c r="CE4" s="167"/>
      <c r="CF4" s="167"/>
      <c r="CG4" s="167"/>
      <c r="CH4" s="167"/>
      <c r="CI4" s="167"/>
      <c r="CJ4" s="168" t="s">
        <v>63</v>
      </c>
      <c r="CL4" s="11" t="s">
        <v>1</v>
      </c>
      <c r="CM4" s="14" t="s">
        <v>2</v>
      </c>
      <c r="CN4" s="11" t="s">
        <v>3</v>
      </c>
    </row>
    <row r="5" spans="3:100" ht="10.15" customHeight="1" x14ac:dyDescent="0.25">
      <c r="C5" s="24"/>
      <c r="D5" s="7"/>
      <c r="AL5" s="6"/>
      <c r="AM5" s="6"/>
      <c r="AN5" s="6"/>
      <c r="BC5" s="24"/>
      <c r="BD5" s="7"/>
      <c r="CL5" s="22"/>
      <c r="CM5" s="22"/>
      <c r="CN5" s="22"/>
    </row>
    <row r="6" spans="3:100" ht="15" customHeight="1" thickBot="1" x14ac:dyDescent="0.3">
      <c r="C6" s="182" t="s">
        <v>6</v>
      </c>
      <c r="D6" s="202" t="s">
        <v>117</v>
      </c>
      <c r="E6" s="202"/>
      <c r="F6" s="202"/>
      <c r="G6" s="202"/>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BC6" s="182" t="s">
        <v>7</v>
      </c>
      <c r="BD6" s="202" t="s">
        <v>117</v>
      </c>
      <c r="BE6" s="202"/>
      <c r="BF6" s="202"/>
      <c r="BG6" s="202"/>
      <c r="BH6" s="202"/>
      <c r="BI6" s="202"/>
      <c r="BJ6" s="202"/>
      <c r="BK6" s="202"/>
      <c r="BL6" s="202"/>
      <c r="BM6" s="202"/>
      <c r="BN6" s="202"/>
      <c r="BO6" s="202"/>
      <c r="BP6" s="202"/>
      <c r="BQ6" s="202"/>
      <c r="BR6" s="202"/>
      <c r="BS6" s="202"/>
      <c r="BT6" s="202"/>
      <c r="BU6" s="202"/>
      <c r="BV6" s="202"/>
      <c r="BW6" s="202"/>
      <c r="BX6" s="202"/>
      <c r="BY6" s="202"/>
      <c r="BZ6" s="202"/>
      <c r="CA6" s="202"/>
      <c r="CB6" s="202"/>
      <c r="CC6" s="202"/>
      <c r="CD6" s="202"/>
      <c r="CE6" s="202"/>
      <c r="CF6" s="202"/>
      <c r="CG6" s="202"/>
      <c r="CH6" s="202"/>
      <c r="CI6" s="202"/>
      <c r="CJ6" s="202"/>
      <c r="CP6" s="180" t="s">
        <v>207</v>
      </c>
      <c r="CQ6" s="176"/>
    </row>
    <row r="7" spans="3:100" ht="21" customHeight="1" x14ac:dyDescent="0.25">
      <c r="C7" s="182"/>
      <c r="D7" s="157" t="s">
        <v>4</v>
      </c>
      <c r="E7" s="200"/>
      <c r="F7" s="200"/>
      <c r="G7" s="200"/>
      <c r="H7" s="200"/>
      <c r="I7" s="200"/>
      <c r="J7" s="200"/>
      <c r="K7" s="200"/>
      <c r="L7" s="200"/>
      <c r="M7" s="200"/>
      <c r="N7" s="200"/>
      <c r="O7" s="200"/>
      <c r="P7" s="200"/>
      <c r="Q7" s="200"/>
      <c r="R7" s="200"/>
      <c r="S7" s="200"/>
      <c r="T7" s="200"/>
      <c r="U7" s="200"/>
      <c r="V7" s="200"/>
      <c r="W7" s="200"/>
      <c r="X7" s="200"/>
      <c r="AL7" s="169" t="str">
        <f>IF(E7="","",IF(COUNTIF($AQ$7:$AR$12,E7)&gt;0,1/COUNTIF($E$7:$E$12,E7),0))</f>
        <v/>
      </c>
      <c r="AM7" s="9" t="s">
        <v>2</v>
      </c>
      <c r="AN7" s="10">
        <v>1</v>
      </c>
      <c r="AQ7" s="164" t="str">
        <f ca="1">CQ7</f>
        <v>Schutzfunktion</v>
      </c>
      <c r="AR7" s="164" t="str">
        <f ca="1">CR7</f>
        <v>Informationsfunktion</v>
      </c>
      <c r="AS7" s="131"/>
      <c r="AT7" s="131"/>
      <c r="AU7" s="131"/>
      <c r="BC7" s="182"/>
      <c r="BD7" s="157" t="s">
        <v>4</v>
      </c>
      <c r="BE7" s="200" t="str">
        <f t="shared" ref="BE7:BE12" ca="1" si="0">CQ7</f>
        <v>Schutzfunktion</v>
      </c>
      <c r="BF7" s="200"/>
      <c r="BG7" s="200"/>
      <c r="BH7" s="200"/>
      <c r="BI7" s="200"/>
      <c r="BJ7" s="200"/>
      <c r="BK7" s="200"/>
      <c r="BL7" s="200"/>
      <c r="BM7" s="200"/>
      <c r="BN7" s="200"/>
      <c r="BO7" s="200"/>
      <c r="BP7" s="200"/>
      <c r="BQ7" s="200"/>
      <c r="BR7" s="200"/>
      <c r="BS7" s="200"/>
      <c r="BT7" s="200"/>
      <c r="BU7" s="200"/>
      <c r="BV7" s="200"/>
      <c r="BW7" s="200"/>
      <c r="BX7" s="200"/>
      <c r="CL7" s="8">
        <v>1</v>
      </c>
      <c r="CM7" s="9" t="s">
        <v>2</v>
      </c>
      <c r="CN7" s="10">
        <v>1</v>
      </c>
      <c r="CP7" s="171">
        <v>1</v>
      </c>
      <c r="CQ7" s="177" t="str">
        <f ca="1">IF(CP7="","",VLOOKUP(CP7,DE140:DF154,2,0))</f>
        <v>Schutzfunktion</v>
      </c>
      <c r="CR7" s="181" t="str">
        <f ca="1">IF(CP7+CP12&gt;DC155,"",VLOOKUP(CP7+CP12,DE140:DF154,2,0))</f>
        <v>Informationsfunktion</v>
      </c>
      <c r="CS7" s="136"/>
      <c r="CT7" s="136"/>
      <c r="CU7" s="136"/>
      <c r="CV7" s="29" t="s">
        <v>178</v>
      </c>
    </row>
    <row r="8" spans="3:100" ht="21" customHeight="1" x14ac:dyDescent="0.25">
      <c r="C8" s="182"/>
      <c r="D8" s="157" t="s">
        <v>4</v>
      </c>
      <c r="E8" s="200"/>
      <c r="F8" s="200"/>
      <c r="G8" s="200"/>
      <c r="H8" s="200"/>
      <c r="I8" s="200"/>
      <c r="J8" s="200"/>
      <c r="K8" s="200"/>
      <c r="L8" s="200"/>
      <c r="M8" s="200"/>
      <c r="N8" s="200"/>
      <c r="O8" s="200"/>
      <c r="P8" s="200"/>
      <c r="Q8" s="200"/>
      <c r="R8" s="200"/>
      <c r="S8" s="200"/>
      <c r="T8" s="200"/>
      <c r="U8" s="200"/>
      <c r="V8" s="200"/>
      <c r="W8" s="200"/>
      <c r="X8" s="200"/>
      <c r="AL8" s="169" t="str">
        <f t="shared" ref="AL8:AL12" si="1">IF(E8="","",IF(COUNTIF($AQ$7:$AR$12,E8)&gt;0,1/COUNTIF($E$7:$E$12,E8),0))</f>
        <v/>
      </c>
      <c r="AM8" s="9" t="s">
        <v>2</v>
      </c>
      <c r="AN8" s="10">
        <v>1</v>
      </c>
      <c r="AQ8" s="164" t="str">
        <f t="shared" ref="AQ8:AR12" ca="1" si="2">CQ8</f>
        <v>Entnahmefunktion</v>
      </c>
      <c r="AR8" s="164" t="str">
        <f t="shared" ca="1" si="2"/>
        <v>absatzförderndes Mittel</v>
      </c>
      <c r="AS8" s="131"/>
      <c r="AT8" s="131"/>
      <c r="AU8" s="131"/>
      <c r="BC8" s="182"/>
      <c r="BD8" s="157" t="s">
        <v>4</v>
      </c>
      <c r="BE8" s="200" t="str">
        <f t="shared" ca="1" si="0"/>
        <v>Entnahmefunktion</v>
      </c>
      <c r="BF8" s="200"/>
      <c r="BG8" s="200"/>
      <c r="BH8" s="200"/>
      <c r="BI8" s="200"/>
      <c r="BJ8" s="200"/>
      <c r="BK8" s="200"/>
      <c r="BL8" s="200"/>
      <c r="BM8" s="200"/>
      <c r="BN8" s="200"/>
      <c r="BO8" s="200"/>
      <c r="BP8" s="200"/>
      <c r="BQ8" s="200"/>
      <c r="BR8" s="200"/>
      <c r="BS8" s="200"/>
      <c r="BT8" s="200"/>
      <c r="BU8" s="200"/>
      <c r="BV8" s="200"/>
      <c r="BW8" s="200"/>
      <c r="BX8" s="200"/>
      <c r="CL8" s="8">
        <v>1</v>
      </c>
      <c r="CM8" s="9" t="s">
        <v>2</v>
      </c>
      <c r="CN8" s="10">
        <v>1</v>
      </c>
      <c r="CP8" s="171">
        <v>2</v>
      </c>
      <c r="CQ8" s="177" t="str">
        <f ca="1">IF(CP8="","",VLOOKUP(CP8,DE140:DF154,2,0))</f>
        <v>Entnahmefunktion</v>
      </c>
      <c r="CR8" s="181" t="str">
        <f ca="1">IF(CP8+CP12&gt;DC155,"",VLOOKUP(CP8+CP12,DE140:DF154,2,0))</f>
        <v>absatzförderndes Mittel</v>
      </c>
      <c r="CS8" s="136"/>
      <c r="CT8" s="136"/>
      <c r="CU8" s="136"/>
    </row>
    <row r="9" spans="3:100" ht="21" customHeight="1" x14ac:dyDescent="0.25">
      <c r="C9" s="182"/>
      <c r="D9" s="157" t="s">
        <v>4</v>
      </c>
      <c r="E9" s="200"/>
      <c r="F9" s="200"/>
      <c r="G9" s="200"/>
      <c r="H9" s="200"/>
      <c r="I9" s="200"/>
      <c r="J9" s="200"/>
      <c r="K9" s="200"/>
      <c r="L9" s="200"/>
      <c r="M9" s="200"/>
      <c r="N9" s="200"/>
      <c r="O9" s="200"/>
      <c r="P9" s="200"/>
      <c r="Q9" s="200"/>
      <c r="R9" s="200"/>
      <c r="S9" s="200"/>
      <c r="T9" s="200"/>
      <c r="U9" s="200"/>
      <c r="V9" s="200"/>
      <c r="W9" s="200"/>
      <c r="X9" s="200"/>
      <c r="AL9" s="169" t="str">
        <f t="shared" si="1"/>
        <v/>
      </c>
      <c r="AM9" s="9" t="s">
        <v>2</v>
      </c>
      <c r="AN9" s="10">
        <v>1</v>
      </c>
      <c r="AQ9" s="164" t="str">
        <f t="shared" ca="1" si="2"/>
        <v>Transportfunktion</v>
      </c>
      <c r="AR9" s="164" t="str">
        <f t="shared" si="2"/>
        <v/>
      </c>
      <c r="AS9" s="131"/>
      <c r="AT9" s="131"/>
      <c r="AU9" s="131"/>
      <c r="BC9" s="182"/>
      <c r="BD9" s="157" t="s">
        <v>4</v>
      </c>
      <c r="BE9" s="200" t="str">
        <f t="shared" ca="1" si="0"/>
        <v>Transportfunktion</v>
      </c>
      <c r="BF9" s="200"/>
      <c r="BG9" s="200"/>
      <c r="BH9" s="200"/>
      <c r="BI9" s="200"/>
      <c r="BJ9" s="200"/>
      <c r="BK9" s="200"/>
      <c r="BL9" s="200"/>
      <c r="BM9" s="200"/>
      <c r="BN9" s="200"/>
      <c r="BO9" s="200"/>
      <c r="BP9" s="200"/>
      <c r="BQ9" s="200"/>
      <c r="BR9" s="200"/>
      <c r="BS9" s="200"/>
      <c r="BT9" s="200"/>
      <c r="BU9" s="200"/>
      <c r="BV9" s="200"/>
      <c r="BW9" s="200"/>
      <c r="BX9" s="200"/>
      <c r="CL9" s="8">
        <v>1</v>
      </c>
      <c r="CM9" s="9" t="s">
        <v>2</v>
      </c>
      <c r="CN9" s="10">
        <v>1</v>
      </c>
      <c r="CP9" s="171">
        <v>3</v>
      </c>
      <c r="CQ9" s="177" t="str">
        <f ca="1">IF(CP9="","",VLOOKUP(CP9,DE140:DF154,2,0))</f>
        <v>Transportfunktion</v>
      </c>
      <c r="CR9" s="181" t="str">
        <f>IF(CP9+CP12&gt;DC155,"",VLOOKUP(CP9+CP12,DE140:DF154,2,0))</f>
        <v/>
      </c>
      <c r="CS9" s="136"/>
      <c r="CT9" s="136"/>
      <c r="CU9" s="136"/>
    </row>
    <row r="10" spans="3:100" ht="21" customHeight="1" x14ac:dyDescent="0.25">
      <c r="C10" s="182"/>
      <c r="D10" s="157" t="s">
        <v>4</v>
      </c>
      <c r="E10" s="200"/>
      <c r="F10" s="200"/>
      <c r="G10" s="200"/>
      <c r="H10" s="200"/>
      <c r="I10" s="200"/>
      <c r="J10" s="200"/>
      <c r="K10" s="200"/>
      <c r="L10" s="200"/>
      <c r="M10" s="200"/>
      <c r="N10" s="200"/>
      <c r="O10" s="200"/>
      <c r="P10" s="200"/>
      <c r="Q10" s="200"/>
      <c r="R10" s="200"/>
      <c r="S10" s="200"/>
      <c r="T10" s="200"/>
      <c r="U10" s="200"/>
      <c r="V10" s="200"/>
      <c r="W10" s="200"/>
      <c r="X10" s="200"/>
      <c r="AL10" s="169" t="str">
        <f t="shared" si="1"/>
        <v/>
      </c>
      <c r="AM10" s="9" t="s">
        <v>2</v>
      </c>
      <c r="AN10" s="10">
        <v>1</v>
      </c>
      <c r="AQ10" s="164" t="str">
        <f t="shared" ca="1" si="2"/>
        <v>Ladefunktion</v>
      </c>
      <c r="AR10" s="164" t="str">
        <f t="shared" si="2"/>
        <v/>
      </c>
      <c r="AS10" s="131"/>
      <c r="AT10" s="131"/>
      <c r="AU10" s="131"/>
      <c r="BC10" s="182"/>
      <c r="BD10" s="157" t="s">
        <v>4</v>
      </c>
      <c r="BE10" s="200" t="str">
        <f t="shared" ca="1" si="0"/>
        <v>Ladefunktion</v>
      </c>
      <c r="BF10" s="200"/>
      <c r="BG10" s="200"/>
      <c r="BH10" s="200"/>
      <c r="BI10" s="200"/>
      <c r="BJ10" s="200"/>
      <c r="BK10" s="200"/>
      <c r="BL10" s="200"/>
      <c r="BM10" s="200"/>
      <c r="BN10" s="200"/>
      <c r="BO10" s="200"/>
      <c r="BP10" s="200"/>
      <c r="BQ10" s="200"/>
      <c r="BR10" s="200"/>
      <c r="BS10" s="200"/>
      <c r="BT10" s="200"/>
      <c r="BU10" s="200"/>
      <c r="BV10" s="200"/>
      <c r="BW10" s="200"/>
      <c r="BX10" s="200"/>
      <c r="CL10" s="8">
        <v>1</v>
      </c>
      <c r="CM10" s="9" t="s">
        <v>2</v>
      </c>
      <c r="CN10" s="10">
        <v>1</v>
      </c>
      <c r="CP10" s="171">
        <v>4</v>
      </c>
      <c r="CQ10" s="177" t="str">
        <f ca="1">IF(CP10="","",VLOOKUP(CP10,DE140:DF154,2,0))</f>
        <v>Ladefunktion</v>
      </c>
      <c r="CR10" s="181" t="str">
        <f>IF(CP10+CP12&gt;DC155,"",VLOOKUP(CP10+CP12,DE140:DF154,2,0))</f>
        <v/>
      </c>
      <c r="CS10" s="136"/>
      <c r="CT10" s="136"/>
      <c r="CU10" s="136"/>
    </row>
    <row r="11" spans="3:100" ht="21" customHeight="1" x14ac:dyDescent="0.25">
      <c r="C11" s="182"/>
      <c r="D11" s="157" t="s">
        <v>4</v>
      </c>
      <c r="E11" s="200"/>
      <c r="F11" s="200"/>
      <c r="G11" s="200"/>
      <c r="H11" s="200"/>
      <c r="I11" s="200"/>
      <c r="J11" s="200"/>
      <c r="K11" s="200"/>
      <c r="L11" s="200"/>
      <c r="M11" s="200"/>
      <c r="N11" s="200"/>
      <c r="O11" s="200"/>
      <c r="P11" s="200"/>
      <c r="Q11" s="200"/>
      <c r="R11" s="200"/>
      <c r="S11" s="200"/>
      <c r="T11" s="200"/>
      <c r="U11" s="200"/>
      <c r="V11" s="200"/>
      <c r="W11" s="200"/>
      <c r="X11" s="200"/>
      <c r="AL11" s="169" t="str">
        <f t="shared" si="1"/>
        <v/>
      </c>
      <c r="AM11" s="9" t="s">
        <v>2</v>
      </c>
      <c r="AN11" s="10">
        <v>1</v>
      </c>
      <c r="AQ11" s="164" t="str">
        <f t="shared" ca="1" si="2"/>
        <v>Lagerfunktion</v>
      </c>
      <c r="AR11" s="164" t="str">
        <f t="shared" si="2"/>
        <v/>
      </c>
      <c r="AS11" s="131"/>
      <c r="AT11" s="131"/>
      <c r="AU11" s="131"/>
      <c r="BC11" s="182"/>
      <c r="BD11" s="157" t="s">
        <v>4</v>
      </c>
      <c r="BE11" s="200" t="str">
        <f t="shared" ca="1" si="0"/>
        <v>Lagerfunktion</v>
      </c>
      <c r="BF11" s="200"/>
      <c r="BG11" s="200"/>
      <c r="BH11" s="200"/>
      <c r="BI11" s="200"/>
      <c r="BJ11" s="200"/>
      <c r="BK11" s="200"/>
      <c r="BL11" s="200"/>
      <c r="BM11" s="200"/>
      <c r="BN11" s="200"/>
      <c r="BO11" s="200"/>
      <c r="BP11" s="200"/>
      <c r="BQ11" s="200"/>
      <c r="BR11" s="200"/>
      <c r="BS11" s="200"/>
      <c r="BT11" s="200"/>
      <c r="BU11" s="200"/>
      <c r="BV11" s="200"/>
      <c r="BW11" s="200"/>
      <c r="BX11" s="200"/>
      <c r="CL11" s="8">
        <v>1</v>
      </c>
      <c r="CM11" s="9" t="s">
        <v>2</v>
      </c>
      <c r="CN11" s="10">
        <v>1</v>
      </c>
      <c r="CP11" s="171">
        <v>5</v>
      </c>
      <c r="CQ11" s="177" t="str">
        <f ca="1">IF(CP11="","",VLOOKUP(CP11,DE140:DF154,2,0))</f>
        <v>Lagerfunktion</v>
      </c>
      <c r="CR11" s="181" t="str">
        <f>IF(CP11+CP12&gt;DC155,"",VLOOKUP(CP11+CP12,DE140:DF154,2,0))</f>
        <v/>
      </c>
      <c r="CS11" s="136"/>
      <c r="CT11" s="136"/>
      <c r="CU11" s="136"/>
    </row>
    <row r="12" spans="3:100" ht="21" customHeight="1" x14ac:dyDescent="0.25">
      <c r="C12" s="182"/>
      <c r="D12" s="157" t="s">
        <v>4</v>
      </c>
      <c r="E12" s="200"/>
      <c r="F12" s="200"/>
      <c r="G12" s="200"/>
      <c r="H12" s="200"/>
      <c r="I12" s="200"/>
      <c r="J12" s="200"/>
      <c r="K12" s="200"/>
      <c r="L12" s="200"/>
      <c r="M12" s="200"/>
      <c r="N12" s="200"/>
      <c r="O12" s="200"/>
      <c r="P12" s="200"/>
      <c r="Q12" s="200"/>
      <c r="R12" s="200"/>
      <c r="S12" s="200"/>
      <c r="T12" s="200"/>
      <c r="U12" s="200"/>
      <c r="V12" s="200"/>
      <c r="W12" s="200"/>
      <c r="X12" s="200"/>
      <c r="AL12" s="169" t="str">
        <f t="shared" si="1"/>
        <v/>
      </c>
      <c r="AM12" s="9" t="s">
        <v>2</v>
      </c>
      <c r="AN12" s="10">
        <v>1</v>
      </c>
      <c r="AQ12" s="164" t="str">
        <f t="shared" ca="1" si="2"/>
        <v>Dosierfunktion</v>
      </c>
      <c r="AR12" s="164" t="str">
        <f t="shared" si="2"/>
        <v/>
      </c>
      <c r="AS12" s="131"/>
      <c r="AT12" s="131"/>
      <c r="AU12" s="131"/>
      <c r="BC12" s="182"/>
      <c r="BD12" s="157" t="s">
        <v>4</v>
      </c>
      <c r="BE12" s="200" t="str">
        <f t="shared" ca="1" si="0"/>
        <v>Dosierfunktion</v>
      </c>
      <c r="BF12" s="200"/>
      <c r="BG12" s="200"/>
      <c r="BH12" s="200"/>
      <c r="BI12" s="200"/>
      <c r="BJ12" s="200"/>
      <c r="BK12" s="200"/>
      <c r="BL12" s="200"/>
      <c r="BM12" s="200"/>
      <c r="BN12" s="200"/>
      <c r="BO12" s="200"/>
      <c r="BP12" s="200"/>
      <c r="BQ12" s="200"/>
      <c r="BR12" s="200"/>
      <c r="BS12" s="200"/>
      <c r="BT12" s="200"/>
      <c r="BU12" s="200"/>
      <c r="BV12" s="200"/>
      <c r="BW12" s="200"/>
      <c r="BX12" s="200"/>
      <c r="CL12" s="8">
        <v>1</v>
      </c>
      <c r="CM12" s="9" t="s">
        <v>2</v>
      </c>
      <c r="CN12" s="10">
        <v>1</v>
      </c>
      <c r="CP12" s="171">
        <v>6</v>
      </c>
      <c r="CQ12" s="177" t="str">
        <f ca="1">IF(CP12="","",VLOOKUP(CP12,DE140:DF154,2,0))</f>
        <v>Dosierfunktion</v>
      </c>
      <c r="CR12" s="181" t="str">
        <f>IF(CP12+CP12&gt;DC155,"",VLOOKUP(CP12+CP12,DE140:DF154,2,0))</f>
        <v/>
      </c>
      <c r="CS12" s="136"/>
      <c r="CT12" s="136"/>
      <c r="CU12" s="136"/>
    </row>
    <row r="13" spans="3:100" ht="15" customHeight="1" x14ac:dyDescent="0.25">
      <c r="C13" s="182"/>
      <c r="D13" s="128"/>
      <c r="F13" s="127"/>
      <c r="G13" s="127"/>
      <c r="H13" s="127"/>
      <c r="BC13" s="182"/>
      <c r="BD13" s="128"/>
      <c r="BF13" s="127"/>
      <c r="BG13" s="127"/>
      <c r="BH13" s="127"/>
    </row>
    <row r="14" spans="3:100" ht="15" customHeight="1" thickBot="1" x14ac:dyDescent="0.3">
      <c r="C14" s="182" t="s">
        <v>7</v>
      </c>
      <c r="D14" s="202" t="s">
        <v>116</v>
      </c>
      <c r="E14" s="202"/>
      <c r="F14" s="202"/>
      <c r="G14" s="202"/>
      <c r="H14" s="202"/>
      <c r="I14" s="202"/>
      <c r="J14" s="202"/>
      <c r="K14" s="202"/>
      <c r="L14" s="202"/>
      <c r="M14" s="202"/>
      <c r="N14" s="202"/>
      <c r="O14" s="202"/>
      <c r="P14" s="202"/>
      <c r="Q14" s="202"/>
      <c r="R14" s="202"/>
      <c r="S14" s="202"/>
      <c r="T14" s="202"/>
      <c r="U14" s="202"/>
      <c r="V14" s="202"/>
      <c r="W14" s="202"/>
      <c r="X14" s="202"/>
      <c r="Y14" s="202"/>
      <c r="Z14" s="202"/>
      <c r="AA14" s="202"/>
      <c r="AB14" s="202"/>
      <c r="AC14" s="202"/>
      <c r="AD14" s="202"/>
      <c r="AE14" s="202"/>
      <c r="AF14" s="202"/>
      <c r="AG14" s="202"/>
      <c r="AH14" s="202"/>
      <c r="AI14" s="202"/>
      <c r="AJ14" s="202"/>
      <c r="BC14" s="182" t="s">
        <v>6</v>
      </c>
      <c r="BD14" s="202" t="s">
        <v>116</v>
      </c>
      <c r="BE14" s="202"/>
      <c r="BF14" s="202"/>
      <c r="BG14" s="202"/>
      <c r="BH14" s="202"/>
      <c r="BI14" s="202"/>
      <c r="BJ14" s="202"/>
      <c r="BK14" s="202"/>
      <c r="BL14" s="202"/>
      <c r="BM14" s="202"/>
      <c r="BN14" s="202"/>
      <c r="BO14" s="202"/>
      <c r="BP14" s="202"/>
      <c r="BQ14" s="202"/>
      <c r="BR14" s="202"/>
      <c r="BS14" s="202"/>
      <c r="BT14" s="202"/>
      <c r="BU14" s="202"/>
      <c r="BV14" s="202"/>
      <c r="BW14" s="202"/>
      <c r="BX14" s="202"/>
      <c r="BY14" s="202"/>
      <c r="BZ14" s="202"/>
      <c r="CA14" s="202"/>
      <c r="CB14" s="202"/>
      <c r="CC14" s="202"/>
      <c r="CD14" s="202"/>
      <c r="CE14" s="202"/>
      <c r="CF14" s="202"/>
      <c r="CG14" s="202"/>
      <c r="CH14" s="202"/>
      <c r="CI14" s="202"/>
      <c r="CJ14" s="202"/>
      <c r="CP14" s="180" t="s">
        <v>180</v>
      </c>
      <c r="CQ14" s="176"/>
    </row>
    <row r="15" spans="3:100" ht="21" customHeight="1" x14ac:dyDescent="0.25">
      <c r="C15" s="182"/>
      <c r="D15" s="157" t="s">
        <v>4</v>
      </c>
      <c r="E15" s="200"/>
      <c r="F15" s="200"/>
      <c r="G15" s="200"/>
      <c r="H15" s="200"/>
      <c r="I15" s="200"/>
      <c r="J15" s="200"/>
      <c r="K15" s="200"/>
      <c r="L15" s="200"/>
      <c r="M15" s="200"/>
      <c r="N15" s="200"/>
      <c r="O15" s="200"/>
      <c r="P15" s="200"/>
      <c r="Q15" s="200"/>
      <c r="R15" s="200"/>
      <c r="S15" s="200"/>
      <c r="T15" s="200"/>
      <c r="U15" s="200"/>
      <c r="V15" s="200"/>
      <c r="W15" s="200"/>
      <c r="X15" s="200"/>
      <c r="AL15" s="169" t="str">
        <f>IF(E15="","",IF(COUNTIF($AQ$15:$AR$19,E15)&gt;0,1/COUNTIF($E$15:$E$19,E15),0))</f>
        <v/>
      </c>
      <c r="AM15" s="9" t="s">
        <v>2</v>
      </c>
      <c r="AN15" s="10">
        <v>1</v>
      </c>
      <c r="AQ15" s="164" t="str">
        <f ca="1">CQ15</f>
        <v>Glas</v>
      </c>
      <c r="AR15" s="164" t="str">
        <f ca="1">CR15</f>
        <v>Sägespäne</v>
      </c>
      <c r="AS15" s="131"/>
      <c r="AT15" s="131"/>
      <c r="AU15" s="131"/>
      <c r="BC15" s="182"/>
      <c r="BD15" s="157" t="s">
        <v>4</v>
      </c>
      <c r="BE15" s="200" t="str">
        <f ca="1">CQ15</f>
        <v>Glas</v>
      </c>
      <c r="BF15" s="200"/>
      <c r="BG15" s="200"/>
      <c r="BH15" s="200"/>
      <c r="BI15" s="200"/>
      <c r="BJ15" s="200"/>
      <c r="BK15" s="200"/>
      <c r="BL15" s="200"/>
      <c r="BM15" s="200"/>
      <c r="BN15" s="200"/>
      <c r="BO15" s="200"/>
      <c r="BP15" s="200"/>
      <c r="BQ15" s="200"/>
      <c r="BR15" s="200"/>
      <c r="BS15" s="200"/>
      <c r="BT15" s="200"/>
      <c r="BU15" s="200"/>
      <c r="BV15" s="200"/>
      <c r="BW15" s="200"/>
      <c r="BX15" s="200"/>
      <c r="CL15" s="8">
        <v>1</v>
      </c>
      <c r="CM15" s="9" t="s">
        <v>2</v>
      </c>
      <c r="CN15" s="10">
        <v>1</v>
      </c>
      <c r="CP15" s="171">
        <v>1</v>
      </c>
      <c r="CQ15" s="177" t="str">
        <f ca="1">IF(CP15="","",VLOOKUP(CP15,CZ140:DA154,2,0))</f>
        <v>Glas</v>
      </c>
      <c r="CR15" s="181" t="str">
        <f ca="1">IF(CP15+CP19&gt;CX155,"",VLOOKUP(CP15+CP19,CZ140:DA154,2,0))</f>
        <v>Sägespäne</v>
      </c>
      <c r="CS15" s="136"/>
      <c r="CT15" s="136"/>
      <c r="CU15" s="136"/>
      <c r="CV15" s="29" t="s">
        <v>178</v>
      </c>
    </row>
    <row r="16" spans="3:100" ht="21" customHeight="1" x14ac:dyDescent="0.25">
      <c r="C16" s="182"/>
      <c r="D16" s="157" t="s">
        <v>4</v>
      </c>
      <c r="E16" s="200"/>
      <c r="F16" s="200"/>
      <c r="G16" s="200"/>
      <c r="H16" s="200"/>
      <c r="I16" s="200"/>
      <c r="J16" s="200"/>
      <c r="K16" s="200"/>
      <c r="L16" s="200"/>
      <c r="M16" s="200"/>
      <c r="N16" s="200"/>
      <c r="O16" s="200"/>
      <c r="P16" s="200"/>
      <c r="Q16" s="200"/>
      <c r="R16" s="200"/>
      <c r="S16" s="200"/>
      <c r="T16" s="200"/>
      <c r="U16" s="200"/>
      <c r="V16" s="200"/>
      <c r="W16" s="200"/>
      <c r="X16" s="200"/>
      <c r="AL16" s="169" t="str">
        <f>IF(E16="","",IF(COUNTIF($AQ$15:$AR$19,E16)&gt;0,1/COUNTIF($E$15:$E$19,E16),0))</f>
        <v/>
      </c>
      <c r="AM16" s="9" t="s">
        <v>2</v>
      </c>
      <c r="AN16" s="10">
        <v>1</v>
      </c>
      <c r="AQ16" s="164" t="str">
        <f t="shared" ref="AQ16:AR19" ca="1" si="3">CQ16</f>
        <v>Heu</v>
      </c>
      <c r="AR16" s="164" t="str">
        <f t="shared" ca="1" si="3"/>
        <v>Jute</v>
      </c>
      <c r="AS16" s="131"/>
      <c r="AT16" s="131"/>
      <c r="AU16" s="131"/>
      <c r="BC16" s="182"/>
      <c r="BD16" s="157" t="s">
        <v>4</v>
      </c>
      <c r="BE16" s="200" t="str">
        <f t="shared" ref="BE16:BE19" ca="1" si="4">CQ16</f>
        <v>Heu</v>
      </c>
      <c r="BF16" s="200"/>
      <c r="BG16" s="200"/>
      <c r="BH16" s="200"/>
      <c r="BI16" s="200"/>
      <c r="BJ16" s="200"/>
      <c r="BK16" s="200"/>
      <c r="BL16" s="200"/>
      <c r="BM16" s="200"/>
      <c r="BN16" s="200"/>
      <c r="BO16" s="200"/>
      <c r="BP16" s="200"/>
      <c r="BQ16" s="200"/>
      <c r="BR16" s="200"/>
      <c r="BS16" s="200"/>
      <c r="BT16" s="200"/>
      <c r="BU16" s="200"/>
      <c r="BV16" s="200"/>
      <c r="BW16" s="200"/>
      <c r="BX16" s="200"/>
      <c r="CL16" s="8">
        <v>1</v>
      </c>
      <c r="CM16" s="9" t="s">
        <v>2</v>
      </c>
      <c r="CN16" s="10">
        <v>1</v>
      </c>
      <c r="CP16" s="171">
        <v>2</v>
      </c>
      <c r="CQ16" s="177" t="str">
        <f ca="1">IF(CP16="","",VLOOKUP(CP16,CZ140:DA154,2,0))</f>
        <v>Heu</v>
      </c>
      <c r="CR16" s="181" t="str">
        <f ca="1">IF(CP16+CP19&gt;CX155,"",VLOOKUP(CP16+CP19,CZ140:DA154,2,0))</f>
        <v>Jute</v>
      </c>
      <c r="CS16" s="136"/>
      <c r="CT16" s="136"/>
      <c r="CU16" s="136"/>
    </row>
    <row r="17" spans="3:100" ht="21" customHeight="1" x14ac:dyDescent="0.25">
      <c r="C17" s="182"/>
      <c r="D17" s="157" t="s">
        <v>4</v>
      </c>
      <c r="E17" s="200"/>
      <c r="F17" s="200"/>
      <c r="G17" s="200"/>
      <c r="H17" s="200"/>
      <c r="I17" s="200"/>
      <c r="J17" s="200"/>
      <c r="K17" s="200"/>
      <c r="L17" s="200"/>
      <c r="M17" s="200"/>
      <c r="N17" s="200"/>
      <c r="O17" s="200"/>
      <c r="P17" s="200"/>
      <c r="Q17" s="200"/>
      <c r="R17" s="200"/>
      <c r="S17" s="200"/>
      <c r="T17" s="200"/>
      <c r="U17" s="200"/>
      <c r="V17" s="200"/>
      <c r="W17" s="200"/>
      <c r="X17" s="200"/>
      <c r="AL17" s="169" t="str">
        <f t="shared" ref="AL17:AL19" si="5">IF(E17="","",IF(COUNTIF($AQ$15:$AR$19,E17)&gt;0,1/COUNTIF($E$15:$E$19,E17),0))</f>
        <v/>
      </c>
      <c r="AM17" s="9" t="s">
        <v>2</v>
      </c>
      <c r="AN17" s="10">
        <v>1</v>
      </c>
      <c r="AQ17" s="164" t="str">
        <f t="shared" ca="1" si="3"/>
        <v>Papier</v>
      </c>
      <c r="AR17" s="164" t="str">
        <f t="shared" ca="1" si="3"/>
        <v>Karton</v>
      </c>
      <c r="AS17" s="131"/>
      <c r="AT17" s="131"/>
      <c r="AU17" s="131"/>
      <c r="BC17" s="182"/>
      <c r="BD17" s="157" t="s">
        <v>4</v>
      </c>
      <c r="BE17" s="200" t="str">
        <f t="shared" ca="1" si="4"/>
        <v>Papier</v>
      </c>
      <c r="BF17" s="200"/>
      <c r="BG17" s="200"/>
      <c r="BH17" s="200"/>
      <c r="BI17" s="200"/>
      <c r="BJ17" s="200"/>
      <c r="BK17" s="200"/>
      <c r="BL17" s="200"/>
      <c r="BM17" s="200"/>
      <c r="BN17" s="200"/>
      <c r="BO17" s="200"/>
      <c r="BP17" s="200"/>
      <c r="BQ17" s="200"/>
      <c r="BR17" s="200"/>
      <c r="BS17" s="200"/>
      <c r="BT17" s="200"/>
      <c r="BU17" s="200"/>
      <c r="BV17" s="200"/>
      <c r="BW17" s="200"/>
      <c r="BX17" s="200"/>
      <c r="CL17" s="8">
        <v>1</v>
      </c>
      <c r="CM17" s="9" t="s">
        <v>2</v>
      </c>
      <c r="CN17" s="10">
        <v>1</v>
      </c>
      <c r="CP17" s="171">
        <v>3</v>
      </c>
      <c r="CQ17" s="177" t="str">
        <f ca="1">IF(CP17="","",VLOOKUP(CP17,CZ140:DA154,2,0))</f>
        <v>Papier</v>
      </c>
      <c r="CR17" s="181" t="str">
        <f ca="1">IF(CP17+CP19&gt;CX155,"",VLOOKUP(CP17+CP19,CZ140:DA154,2,0))</f>
        <v>Karton</v>
      </c>
      <c r="CS17" s="136"/>
      <c r="CT17" s="136"/>
      <c r="CU17" s="136"/>
    </row>
    <row r="18" spans="3:100" ht="21" customHeight="1" x14ac:dyDescent="0.25">
      <c r="C18" s="182"/>
      <c r="D18" s="157" t="s">
        <v>4</v>
      </c>
      <c r="E18" s="200"/>
      <c r="F18" s="200"/>
      <c r="G18" s="200"/>
      <c r="H18" s="200"/>
      <c r="I18" s="200"/>
      <c r="J18" s="200"/>
      <c r="K18" s="200"/>
      <c r="L18" s="200"/>
      <c r="M18" s="200"/>
      <c r="N18" s="200"/>
      <c r="O18" s="200"/>
      <c r="P18" s="200"/>
      <c r="Q18" s="200"/>
      <c r="R18" s="200"/>
      <c r="S18" s="200"/>
      <c r="T18" s="200"/>
      <c r="U18" s="200"/>
      <c r="V18" s="200"/>
      <c r="W18" s="200"/>
      <c r="X18" s="200"/>
      <c r="AL18" s="169" t="str">
        <f t="shared" si="5"/>
        <v/>
      </c>
      <c r="AM18" s="9" t="s">
        <v>2</v>
      </c>
      <c r="AN18" s="10">
        <v>1</v>
      </c>
      <c r="AQ18" s="164" t="str">
        <f t="shared" ca="1" si="3"/>
        <v>Wolle</v>
      </c>
      <c r="AR18" s="164" t="str">
        <f t="shared" ca="1" si="3"/>
        <v>Holz</v>
      </c>
      <c r="AS18" s="131"/>
      <c r="AT18" s="131"/>
      <c r="AU18" s="131"/>
      <c r="BC18" s="182"/>
      <c r="BD18" s="157" t="s">
        <v>4</v>
      </c>
      <c r="BE18" s="200" t="str">
        <f t="shared" ca="1" si="4"/>
        <v>Wolle</v>
      </c>
      <c r="BF18" s="200"/>
      <c r="BG18" s="200"/>
      <c r="BH18" s="200"/>
      <c r="BI18" s="200"/>
      <c r="BJ18" s="200"/>
      <c r="BK18" s="200"/>
      <c r="BL18" s="200"/>
      <c r="BM18" s="200"/>
      <c r="BN18" s="200"/>
      <c r="BO18" s="200"/>
      <c r="BP18" s="200"/>
      <c r="BQ18" s="200"/>
      <c r="BR18" s="200"/>
      <c r="BS18" s="200"/>
      <c r="BT18" s="200"/>
      <c r="BU18" s="200"/>
      <c r="BV18" s="200"/>
      <c r="BW18" s="200"/>
      <c r="BX18" s="200"/>
      <c r="CL18" s="8">
        <v>1</v>
      </c>
      <c r="CM18" s="9" t="s">
        <v>2</v>
      </c>
      <c r="CN18" s="10">
        <v>1</v>
      </c>
      <c r="CP18" s="171">
        <v>4</v>
      </c>
      <c r="CQ18" s="177" t="str">
        <f ca="1">IF(CP18="","",VLOOKUP(CP18,CZ140:DA154,2,0))</f>
        <v>Wolle</v>
      </c>
      <c r="CR18" s="181" t="str">
        <f ca="1">IF(CP18+CP19&gt;CX155,"",VLOOKUP(CP18+CP19,CZ140:DA154,2,0))</f>
        <v>Holz</v>
      </c>
      <c r="CS18" s="136"/>
      <c r="CT18" s="136"/>
      <c r="CU18" s="136"/>
    </row>
    <row r="19" spans="3:100" ht="21" customHeight="1" x14ac:dyDescent="0.25">
      <c r="C19" s="182"/>
      <c r="D19" s="157" t="s">
        <v>4</v>
      </c>
      <c r="E19" s="200"/>
      <c r="F19" s="200"/>
      <c r="G19" s="200"/>
      <c r="H19" s="200"/>
      <c r="I19" s="200"/>
      <c r="J19" s="200"/>
      <c r="K19" s="200"/>
      <c r="L19" s="200"/>
      <c r="M19" s="200"/>
      <c r="N19" s="200"/>
      <c r="O19" s="200"/>
      <c r="P19" s="200"/>
      <c r="Q19" s="200"/>
      <c r="R19" s="200"/>
      <c r="S19" s="200"/>
      <c r="T19" s="200"/>
      <c r="U19" s="200"/>
      <c r="V19" s="200"/>
      <c r="W19" s="200"/>
      <c r="X19" s="200"/>
      <c r="AL19" s="169" t="str">
        <f t="shared" si="5"/>
        <v/>
      </c>
      <c r="AM19" s="9" t="s">
        <v>2</v>
      </c>
      <c r="AN19" s="10">
        <v>1</v>
      </c>
      <c r="AQ19" s="164" t="str">
        <f t="shared" ca="1" si="3"/>
        <v>Holzwolle</v>
      </c>
      <c r="AR19" s="164" t="str">
        <f t="shared" ca="1" si="3"/>
        <v>Stroh</v>
      </c>
      <c r="AS19" s="131"/>
      <c r="AT19" s="131"/>
      <c r="AU19" s="131"/>
      <c r="BC19" s="182"/>
      <c r="BD19" s="157" t="s">
        <v>4</v>
      </c>
      <c r="BE19" s="200" t="str">
        <f t="shared" ca="1" si="4"/>
        <v>Holzwolle</v>
      </c>
      <c r="BF19" s="200"/>
      <c r="BG19" s="200"/>
      <c r="BH19" s="200"/>
      <c r="BI19" s="200"/>
      <c r="BJ19" s="200"/>
      <c r="BK19" s="200"/>
      <c r="BL19" s="200"/>
      <c r="BM19" s="200"/>
      <c r="BN19" s="200"/>
      <c r="BO19" s="200"/>
      <c r="BP19" s="200"/>
      <c r="BQ19" s="200"/>
      <c r="BR19" s="200"/>
      <c r="BS19" s="200"/>
      <c r="BT19" s="200"/>
      <c r="BU19" s="200"/>
      <c r="BV19" s="200"/>
      <c r="BW19" s="200"/>
      <c r="BX19" s="200"/>
      <c r="CL19" s="8">
        <v>1</v>
      </c>
      <c r="CM19" s="9" t="s">
        <v>2</v>
      </c>
      <c r="CN19" s="10">
        <v>1</v>
      </c>
      <c r="CP19" s="171">
        <v>5</v>
      </c>
      <c r="CQ19" s="177" t="str">
        <f ca="1">IF(CP19="","",VLOOKUP(CP19,CZ140:DA154,2,0))</f>
        <v>Holzwolle</v>
      </c>
      <c r="CR19" s="181" t="str">
        <f ca="1">IF(CP19+CP19&gt;CX155,"",VLOOKUP(CP19+CP19,CZ140:DA154,2,0))</f>
        <v>Stroh</v>
      </c>
      <c r="CS19" s="136"/>
      <c r="CT19" s="136"/>
      <c r="CU19" s="136"/>
    </row>
    <row r="20" spans="3:100" ht="15" customHeight="1" x14ac:dyDescent="0.25">
      <c r="C20" s="182"/>
      <c r="D20" s="128"/>
      <c r="E20" s="127"/>
      <c r="F20" s="127"/>
      <c r="G20" s="127"/>
      <c r="H20" s="127"/>
      <c r="BC20" s="182"/>
      <c r="BD20" s="128"/>
      <c r="BE20" s="127"/>
      <c r="BF20" s="127"/>
      <c r="BG20" s="127"/>
      <c r="BH20" s="127"/>
    </row>
    <row r="21" spans="3:100" ht="15" customHeight="1" x14ac:dyDescent="0.25">
      <c r="C21" s="182" t="s">
        <v>44</v>
      </c>
      <c r="D21" s="202" t="s">
        <v>257</v>
      </c>
      <c r="E21" s="202"/>
      <c r="F21" s="202"/>
      <c r="G21" s="202"/>
      <c r="H21" s="202"/>
      <c r="I21" s="202"/>
      <c r="J21" s="202"/>
      <c r="K21" s="202"/>
      <c r="L21" s="202"/>
      <c r="M21" s="202"/>
      <c r="N21" s="202"/>
      <c r="O21" s="202"/>
      <c r="P21" s="202"/>
      <c r="Q21" s="202"/>
      <c r="R21" s="202"/>
      <c r="S21" s="202"/>
      <c r="T21" s="202"/>
      <c r="U21" s="202"/>
      <c r="V21" s="202"/>
      <c r="W21" s="202"/>
      <c r="X21" s="202"/>
      <c r="Y21" s="202"/>
      <c r="Z21" s="202"/>
      <c r="AA21" s="202"/>
      <c r="AB21" s="202"/>
      <c r="AC21" s="202"/>
      <c r="AD21" s="202"/>
      <c r="AE21" s="202"/>
      <c r="AF21" s="202"/>
      <c r="AG21" s="202"/>
      <c r="AH21" s="202"/>
      <c r="AI21" s="202"/>
      <c r="AJ21" s="202"/>
      <c r="BC21" s="182" t="s">
        <v>8</v>
      </c>
      <c r="BD21" s="202" t="s">
        <v>119</v>
      </c>
      <c r="BE21" s="202"/>
      <c r="BF21" s="202"/>
      <c r="BG21" s="202"/>
      <c r="BH21" s="202"/>
      <c r="BI21" s="202"/>
      <c r="BJ21" s="202"/>
      <c r="BK21" s="202"/>
      <c r="BL21" s="202"/>
      <c r="BM21" s="202"/>
      <c r="BN21" s="202"/>
      <c r="BO21" s="202"/>
      <c r="BP21" s="202"/>
      <c r="BQ21" s="202"/>
      <c r="BR21" s="202"/>
      <c r="BS21" s="202"/>
      <c r="BT21" s="202"/>
      <c r="BU21" s="202"/>
      <c r="BV21" s="202"/>
      <c r="BW21" s="202"/>
      <c r="BX21" s="202"/>
      <c r="BY21" s="202"/>
      <c r="BZ21" s="202"/>
      <c r="CA21" s="202"/>
      <c r="CB21" s="202"/>
      <c r="CC21" s="202"/>
      <c r="CD21" s="202"/>
      <c r="CE21" s="202"/>
      <c r="CF21" s="202"/>
      <c r="CG21" s="202"/>
      <c r="CH21" s="202"/>
      <c r="CI21" s="202"/>
      <c r="CJ21" s="202"/>
    </row>
    <row r="22" spans="3:100" ht="21" customHeight="1" x14ac:dyDescent="0.25">
      <c r="C22" s="182"/>
      <c r="D22" s="128" t="s">
        <v>95</v>
      </c>
      <c r="G22" s="127"/>
      <c r="H22" s="127"/>
      <c r="S22" s="200"/>
      <c r="T22" s="200"/>
      <c r="U22" s="200"/>
      <c r="V22" s="200"/>
      <c r="W22" s="200"/>
      <c r="X22" s="200"/>
      <c r="Y22" s="200"/>
      <c r="Z22" s="200"/>
      <c r="AA22" s="200"/>
      <c r="AB22" s="200"/>
      <c r="AC22" s="200"/>
      <c r="AD22" s="128" t="s">
        <v>96</v>
      </c>
      <c r="AL22" s="169" t="str">
        <f>IF(AND(AQ22=""),"",SUM(IF(AQ22=CQ22,1,0)))</f>
        <v/>
      </c>
      <c r="AM22" s="9" t="s">
        <v>2</v>
      </c>
      <c r="AN22" s="10">
        <v>1</v>
      </c>
      <c r="AQ22" s="137" t="str">
        <f>IF(S22="","",S22)</f>
        <v/>
      </c>
      <c r="AR22" s="131"/>
      <c r="AS22" s="131"/>
      <c r="AT22" s="131"/>
      <c r="AU22" s="131"/>
      <c r="BC22" s="182"/>
      <c r="BD22" s="128" t="s">
        <v>95</v>
      </c>
      <c r="BG22" s="127"/>
      <c r="BH22" s="127"/>
      <c r="BS22" s="200" t="s">
        <v>67</v>
      </c>
      <c r="BT22" s="200"/>
      <c r="BU22" s="200"/>
      <c r="BV22" s="200"/>
      <c r="BW22" s="200"/>
      <c r="BX22" s="200"/>
      <c r="BY22" s="200"/>
      <c r="BZ22" s="200"/>
      <c r="CA22" s="200"/>
      <c r="CB22" s="200"/>
      <c r="CC22" s="200"/>
      <c r="CD22" s="128" t="s">
        <v>96</v>
      </c>
      <c r="CL22" s="8">
        <v>1</v>
      </c>
      <c r="CM22" s="9" t="s">
        <v>2</v>
      </c>
      <c r="CN22" s="10">
        <v>1</v>
      </c>
      <c r="CP22" s="29"/>
      <c r="CQ22" s="137" t="str">
        <f>BS22</f>
        <v>Schutzfunktion</v>
      </c>
      <c r="CR22" s="137"/>
      <c r="CS22" s="136"/>
      <c r="CT22" s="136"/>
      <c r="CU22" s="136"/>
      <c r="CV22" s="29" t="s">
        <v>179</v>
      </c>
    </row>
    <row r="23" spans="3:100" ht="15" customHeight="1" x14ac:dyDescent="0.25">
      <c r="C23" s="182"/>
      <c r="D23" s="128"/>
      <c r="E23" s="127"/>
      <c r="F23" s="127"/>
      <c r="G23" s="127"/>
      <c r="H23" s="127"/>
      <c r="BC23" s="182"/>
      <c r="BD23" s="128"/>
      <c r="BE23" s="127"/>
      <c r="BF23" s="127"/>
      <c r="BG23" s="127"/>
      <c r="BH23" s="127"/>
    </row>
    <row r="24" spans="3:100" ht="30" customHeight="1" x14ac:dyDescent="0.25">
      <c r="C24" s="182" t="s">
        <v>8</v>
      </c>
      <c r="D24" s="202" t="s">
        <v>118</v>
      </c>
      <c r="E24" s="202"/>
      <c r="F24" s="202"/>
      <c r="G24" s="202"/>
      <c r="H24" s="202"/>
      <c r="I24" s="202"/>
      <c r="J24" s="202"/>
      <c r="K24" s="202"/>
      <c r="L24" s="202"/>
      <c r="M24" s="202"/>
      <c r="N24" s="202"/>
      <c r="O24" s="202"/>
      <c r="P24" s="202"/>
      <c r="Q24" s="202"/>
      <c r="R24" s="202"/>
      <c r="S24" s="202"/>
      <c r="T24" s="202"/>
      <c r="U24" s="202"/>
      <c r="V24" s="202"/>
      <c r="W24" s="202"/>
      <c r="X24" s="202"/>
      <c r="Y24" s="202"/>
      <c r="Z24" s="202"/>
      <c r="AA24" s="202"/>
      <c r="AB24" s="202"/>
      <c r="AC24" s="202"/>
      <c r="AD24" s="202"/>
      <c r="AE24" s="202"/>
      <c r="AF24" s="202"/>
      <c r="AG24" s="202"/>
      <c r="AH24" s="202"/>
      <c r="AI24" s="202"/>
      <c r="AJ24" s="202"/>
      <c r="BC24" s="182" t="s">
        <v>44</v>
      </c>
      <c r="BD24" s="202" t="s">
        <v>118</v>
      </c>
      <c r="BE24" s="202"/>
      <c r="BF24" s="202"/>
      <c r="BG24" s="202"/>
      <c r="BH24" s="202"/>
      <c r="BI24" s="202"/>
      <c r="BJ24" s="202"/>
      <c r="BK24" s="202"/>
      <c r="BL24" s="202"/>
      <c r="BM24" s="202"/>
      <c r="BN24" s="202"/>
      <c r="BO24" s="202"/>
      <c r="BP24" s="202"/>
      <c r="BQ24" s="202"/>
      <c r="BR24" s="202"/>
      <c r="BS24" s="202"/>
      <c r="BT24" s="202"/>
      <c r="BU24" s="202"/>
      <c r="BV24" s="202"/>
      <c r="BW24" s="202"/>
      <c r="BX24" s="202"/>
      <c r="BY24" s="202"/>
      <c r="BZ24" s="202"/>
      <c r="CA24" s="202"/>
      <c r="CB24" s="202"/>
      <c r="CC24" s="202"/>
      <c r="CD24" s="202"/>
      <c r="CE24" s="202"/>
      <c r="CF24" s="202"/>
      <c r="CG24" s="202"/>
      <c r="CH24" s="202"/>
      <c r="CI24" s="202"/>
      <c r="CJ24" s="202"/>
    </row>
    <row r="25" spans="3:100" ht="21" customHeight="1" x14ac:dyDescent="0.25">
      <c r="C25" s="182"/>
      <c r="D25" s="157" t="s">
        <v>4</v>
      </c>
      <c r="E25" s="200"/>
      <c r="F25" s="200"/>
      <c r="G25" s="200"/>
      <c r="H25" s="200"/>
      <c r="I25" s="200"/>
      <c r="J25" s="200"/>
      <c r="K25" s="200"/>
      <c r="L25" s="200"/>
      <c r="M25" s="200"/>
      <c r="N25" s="200"/>
      <c r="O25" s="200"/>
      <c r="P25" s="200"/>
      <c r="Q25" s="200"/>
      <c r="R25" s="200"/>
      <c r="S25" s="200"/>
      <c r="T25" s="200"/>
      <c r="U25" s="200"/>
      <c r="V25" s="200"/>
      <c r="W25" s="200"/>
      <c r="X25" s="200"/>
      <c r="AL25" s="169" t="str">
        <f>IF(E25="","",IF(COUNTIF($AQ$25:$AQ$29,E25)&gt;0,1/COUNTIF($E$25:$E$29,E25),0))</f>
        <v/>
      </c>
      <c r="AM25" s="9" t="s">
        <v>2</v>
      </c>
      <c r="AN25" s="10">
        <v>1</v>
      </c>
      <c r="AQ25" s="164" t="str">
        <f>CQ25</f>
        <v>Form</v>
      </c>
      <c r="AR25" s="131"/>
      <c r="AS25" s="131"/>
      <c r="AT25" s="131"/>
      <c r="AU25" s="131"/>
      <c r="BC25" s="182"/>
      <c r="BD25" s="157" t="s">
        <v>4</v>
      </c>
      <c r="BE25" s="200" t="s">
        <v>90</v>
      </c>
      <c r="BF25" s="200"/>
      <c r="BG25" s="200"/>
      <c r="BH25" s="200"/>
      <c r="BI25" s="200"/>
      <c r="BJ25" s="200"/>
      <c r="BK25" s="200"/>
      <c r="BL25" s="200"/>
      <c r="BM25" s="200"/>
      <c r="BN25" s="200"/>
      <c r="BO25" s="200"/>
      <c r="BP25" s="200"/>
      <c r="BQ25" s="200"/>
      <c r="BR25" s="200"/>
      <c r="BS25" s="200"/>
      <c r="BT25" s="200"/>
      <c r="BU25" s="200"/>
      <c r="BV25" s="200"/>
      <c r="BW25" s="200"/>
      <c r="BX25" s="200"/>
      <c r="CL25" s="8">
        <v>1</v>
      </c>
      <c r="CM25" s="9" t="s">
        <v>2</v>
      </c>
      <c r="CN25" s="10">
        <v>1</v>
      </c>
      <c r="CP25" s="29"/>
      <c r="CQ25" s="137" t="str">
        <f>BE25</f>
        <v>Form</v>
      </c>
      <c r="CR25" s="137"/>
      <c r="CS25" s="136"/>
      <c r="CT25" s="136"/>
      <c r="CU25" s="136"/>
      <c r="CV25" s="29" t="s">
        <v>179</v>
      </c>
    </row>
    <row r="26" spans="3:100" ht="21" customHeight="1" x14ac:dyDescent="0.25">
      <c r="C26" s="182"/>
      <c r="D26" s="157" t="s">
        <v>4</v>
      </c>
      <c r="E26" s="200"/>
      <c r="F26" s="200"/>
      <c r="G26" s="200"/>
      <c r="H26" s="200"/>
      <c r="I26" s="200"/>
      <c r="J26" s="200"/>
      <c r="K26" s="200"/>
      <c r="L26" s="200"/>
      <c r="M26" s="200"/>
      <c r="N26" s="200"/>
      <c r="O26" s="200"/>
      <c r="P26" s="200"/>
      <c r="Q26" s="200"/>
      <c r="R26" s="200"/>
      <c r="S26" s="200"/>
      <c r="T26" s="200"/>
      <c r="U26" s="200"/>
      <c r="V26" s="200"/>
      <c r="W26" s="200"/>
      <c r="X26" s="200"/>
      <c r="AL26" s="169" t="str">
        <f t="shared" ref="AL26:AL29" si="6">IF(E26="","",IF(COUNTIF($AQ$25:$AQ$29,E26)&gt;0,1/COUNTIF($E$25:$E$29,E26),0))</f>
        <v/>
      </c>
      <c r="AM26" s="9" t="s">
        <v>2</v>
      </c>
      <c r="AN26" s="10">
        <v>1</v>
      </c>
      <c r="AQ26" s="164" t="str">
        <f t="shared" ref="AQ26:AQ29" si="7">CQ26</f>
        <v>Farbe</v>
      </c>
      <c r="AR26" s="131"/>
      <c r="AS26" s="131"/>
      <c r="AT26" s="131"/>
      <c r="AU26" s="131"/>
      <c r="BC26" s="182"/>
      <c r="BD26" s="157" t="s">
        <v>4</v>
      </c>
      <c r="BE26" s="200" t="s">
        <v>91</v>
      </c>
      <c r="BF26" s="200"/>
      <c r="BG26" s="200"/>
      <c r="BH26" s="200"/>
      <c r="BI26" s="200"/>
      <c r="BJ26" s="200"/>
      <c r="BK26" s="200"/>
      <c r="BL26" s="200"/>
      <c r="BM26" s="200"/>
      <c r="BN26" s="200"/>
      <c r="BO26" s="200"/>
      <c r="BP26" s="200"/>
      <c r="BQ26" s="200"/>
      <c r="BR26" s="200"/>
      <c r="BS26" s="200"/>
      <c r="BT26" s="200"/>
      <c r="BU26" s="200"/>
      <c r="BV26" s="200"/>
      <c r="BW26" s="200"/>
      <c r="BX26" s="200"/>
      <c r="CL26" s="8">
        <v>1</v>
      </c>
      <c r="CM26" s="9" t="s">
        <v>2</v>
      </c>
      <c r="CN26" s="10">
        <v>1</v>
      </c>
      <c r="CP26" s="29"/>
      <c r="CQ26" s="137" t="str">
        <f t="shared" ref="CQ26:CQ29" si="8">BE26</f>
        <v>Farbe</v>
      </c>
      <c r="CR26" s="137"/>
      <c r="CS26" s="136"/>
      <c r="CT26" s="136"/>
      <c r="CU26" s="136"/>
    </row>
    <row r="27" spans="3:100" ht="21" customHeight="1" x14ac:dyDescent="0.25">
      <c r="C27" s="182"/>
      <c r="D27" s="157" t="s">
        <v>4</v>
      </c>
      <c r="E27" s="200"/>
      <c r="F27" s="200"/>
      <c r="G27" s="200"/>
      <c r="H27" s="200"/>
      <c r="I27" s="200"/>
      <c r="J27" s="200"/>
      <c r="K27" s="200"/>
      <c r="L27" s="200"/>
      <c r="M27" s="200"/>
      <c r="N27" s="200"/>
      <c r="O27" s="200"/>
      <c r="P27" s="200"/>
      <c r="Q27" s="200"/>
      <c r="R27" s="200"/>
      <c r="S27" s="200"/>
      <c r="T27" s="200"/>
      <c r="U27" s="200"/>
      <c r="V27" s="200"/>
      <c r="W27" s="200"/>
      <c r="X27" s="200"/>
      <c r="AL27" s="169" t="str">
        <f t="shared" si="6"/>
        <v/>
      </c>
      <c r="AM27" s="9" t="s">
        <v>2</v>
      </c>
      <c r="AN27" s="10">
        <v>1</v>
      </c>
      <c r="AQ27" s="164" t="str">
        <f t="shared" si="7"/>
        <v>Etikett</v>
      </c>
      <c r="AR27" s="131"/>
      <c r="AS27" s="131"/>
      <c r="AT27" s="131"/>
      <c r="AU27" s="131"/>
      <c r="BC27" s="182"/>
      <c r="BD27" s="157" t="s">
        <v>4</v>
      </c>
      <c r="BE27" s="200" t="s">
        <v>92</v>
      </c>
      <c r="BF27" s="200"/>
      <c r="BG27" s="200"/>
      <c r="BH27" s="200"/>
      <c r="BI27" s="200"/>
      <c r="BJ27" s="200"/>
      <c r="BK27" s="200"/>
      <c r="BL27" s="200"/>
      <c r="BM27" s="200"/>
      <c r="BN27" s="200"/>
      <c r="BO27" s="200"/>
      <c r="BP27" s="200"/>
      <c r="BQ27" s="200"/>
      <c r="BR27" s="200"/>
      <c r="BS27" s="200"/>
      <c r="BT27" s="200"/>
      <c r="BU27" s="200"/>
      <c r="BV27" s="200"/>
      <c r="BW27" s="200"/>
      <c r="BX27" s="200"/>
      <c r="CL27" s="8">
        <v>1</v>
      </c>
      <c r="CM27" s="9" t="s">
        <v>2</v>
      </c>
      <c r="CN27" s="10">
        <v>1</v>
      </c>
      <c r="CP27" s="29"/>
      <c r="CQ27" s="137" t="str">
        <f t="shared" si="8"/>
        <v>Etikett</v>
      </c>
      <c r="CR27" s="137"/>
      <c r="CS27" s="136"/>
      <c r="CT27" s="136"/>
      <c r="CU27" s="136"/>
    </row>
    <row r="28" spans="3:100" ht="21" customHeight="1" x14ac:dyDescent="0.25">
      <c r="C28" s="182"/>
      <c r="D28" s="157" t="s">
        <v>4</v>
      </c>
      <c r="E28" s="200"/>
      <c r="F28" s="200"/>
      <c r="G28" s="200"/>
      <c r="H28" s="200"/>
      <c r="I28" s="200"/>
      <c r="J28" s="200"/>
      <c r="K28" s="200"/>
      <c r="L28" s="200"/>
      <c r="M28" s="200"/>
      <c r="N28" s="200"/>
      <c r="O28" s="200"/>
      <c r="P28" s="200"/>
      <c r="Q28" s="200"/>
      <c r="R28" s="200"/>
      <c r="S28" s="200"/>
      <c r="T28" s="200"/>
      <c r="U28" s="200"/>
      <c r="V28" s="200"/>
      <c r="W28" s="200"/>
      <c r="X28" s="200"/>
      <c r="AL28" s="169" t="str">
        <f t="shared" si="6"/>
        <v/>
      </c>
      <c r="AM28" s="9" t="s">
        <v>2</v>
      </c>
      <c r="AN28" s="10">
        <v>1</v>
      </c>
      <c r="AQ28" s="164" t="str">
        <f t="shared" si="7"/>
        <v>Schrift</v>
      </c>
      <c r="AR28" s="131"/>
      <c r="AS28" s="131"/>
      <c r="AT28" s="131"/>
      <c r="AU28" s="131"/>
      <c r="BC28" s="182"/>
      <c r="BD28" s="157" t="s">
        <v>4</v>
      </c>
      <c r="BE28" s="200" t="s">
        <v>93</v>
      </c>
      <c r="BF28" s="200"/>
      <c r="BG28" s="200"/>
      <c r="BH28" s="200"/>
      <c r="BI28" s="200"/>
      <c r="BJ28" s="200"/>
      <c r="BK28" s="200"/>
      <c r="BL28" s="200"/>
      <c r="BM28" s="200"/>
      <c r="BN28" s="200"/>
      <c r="BO28" s="200"/>
      <c r="BP28" s="200"/>
      <c r="BQ28" s="200"/>
      <c r="BR28" s="200"/>
      <c r="BS28" s="200"/>
      <c r="BT28" s="200"/>
      <c r="BU28" s="200"/>
      <c r="BV28" s="200"/>
      <c r="BW28" s="200"/>
      <c r="BX28" s="200"/>
      <c r="CL28" s="8">
        <v>1</v>
      </c>
      <c r="CM28" s="9" t="s">
        <v>2</v>
      </c>
      <c r="CN28" s="10">
        <v>1</v>
      </c>
      <c r="CP28" s="29"/>
      <c r="CQ28" s="137" t="str">
        <f t="shared" si="8"/>
        <v>Schrift</v>
      </c>
      <c r="CR28" s="137"/>
      <c r="CS28" s="136"/>
      <c r="CT28" s="136"/>
      <c r="CU28" s="136"/>
    </row>
    <row r="29" spans="3:100" ht="21" customHeight="1" x14ac:dyDescent="0.25">
      <c r="C29" s="182"/>
      <c r="D29" s="157" t="s">
        <v>4</v>
      </c>
      <c r="E29" s="200"/>
      <c r="F29" s="200"/>
      <c r="G29" s="200"/>
      <c r="H29" s="200"/>
      <c r="I29" s="200"/>
      <c r="J29" s="200"/>
      <c r="K29" s="200"/>
      <c r="L29" s="200"/>
      <c r="M29" s="200"/>
      <c r="N29" s="200"/>
      <c r="O29" s="200"/>
      <c r="P29" s="200"/>
      <c r="Q29" s="200"/>
      <c r="R29" s="200"/>
      <c r="S29" s="200"/>
      <c r="T29" s="200"/>
      <c r="U29" s="200"/>
      <c r="V29" s="200"/>
      <c r="W29" s="200"/>
      <c r="X29" s="200"/>
      <c r="AL29" s="169" t="str">
        <f t="shared" si="6"/>
        <v/>
      </c>
      <c r="AM29" s="9" t="s">
        <v>2</v>
      </c>
      <c r="AN29" s="10">
        <v>1</v>
      </c>
      <c r="AQ29" s="164" t="str">
        <f t="shared" si="7"/>
        <v>Bild</v>
      </c>
      <c r="AR29" s="131"/>
      <c r="AS29" s="131"/>
      <c r="AT29" s="131"/>
      <c r="AU29" s="131"/>
      <c r="BC29" s="182"/>
      <c r="BD29" s="157" t="s">
        <v>4</v>
      </c>
      <c r="BE29" s="200" t="s">
        <v>94</v>
      </c>
      <c r="BF29" s="200"/>
      <c r="BG29" s="200"/>
      <c r="BH29" s="200"/>
      <c r="BI29" s="200"/>
      <c r="BJ29" s="200"/>
      <c r="BK29" s="200"/>
      <c r="BL29" s="200"/>
      <c r="BM29" s="200"/>
      <c r="BN29" s="200"/>
      <c r="BO29" s="200"/>
      <c r="BP29" s="200"/>
      <c r="BQ29" s="200"/>
      <c r="BR29" s="200"/>
      <c r="BS29" s="200"/>
      <c r="BT29" s="200"/>
      <c r="BU29" s="200"/>
      <c r="BV29" s="200"/>
      <c r="BW29" s="200"/>
      <c r="BX29" s="200"/>
      <c r="CL29" s="8">
        <v>1</v>
      </c>
      <c r="CM29" s="9" t="s">
        <v>2</v>
      </c>
      <c r="CN29" s="10">
        <v>1</v>
      </c>
      <c r="CP29" s="29"/>
      <c r="CQ29" s="137" t="str">
        <f t="shared" si="8"/>
        <v>Bild</v>
      </c>
      <c r="CR29" s="137"/>
      <c r="CS29" s="136"/>
      <c r="CT29" s="136"/>
      <c r="CU29" s="136"/>
    </row>
    <row r="30" spans="3:100" ht="15" customHeight="1" x14ac:dyDescent="0.25">
      <c r="C30" s="182"/>
      <c r="BC30" s="182"/>
    </row>
    <row r="31" spans="3:100" ht="45" customHeight="1" x14ac:dyDescent="0.25">
      <c r="C31" s="182" t="s">
        <v>45</v>
      </c>
      <c r="D31" s="202" t="s">
        <v>132</v>
      </c>
      <c r="E31" s="202"/>
      <c r="F31" s="202"/>
      <c r="G31" s="202"/>
      <c r="H31" s="202"/>
      <c r="I31" s="202"/>
      <c r="J31" s="202"/>
      <c r="K31" s="202"/>
      <c r="L31" s="202"/>
      <c r="M31" s="202"/>
      <c r="N31" s="202"/>
      <c r="O31" s="202"/>
      <c r="P31" s="202"/>
      <c r="Q31" s="202"/>
      <c r="R31" s="202"/>
      <c r="S31" s="202"/>
      <c r="T31" s="202"/>
      <c r="U31" s="202"/>
      <c r="V31" s="202"/>
      <c r="W31" s="202"/>
      <c r="X31" s="202"/>
      <c r="Y31" s="202"/>
      <c r="Z31" s="202"/>
      <c r="AA31" s="202"/>
      <c r="AB31" s="202"/>
      <c r="AC31" s="202"/>
      <c r="AD31" s="202"/>
      <c r="AE31" s="202"/>
      <c r="AF31" s="202"/>
      <c r="AG31" s="202"/>
      <c r="AH31" s="202"/>
      <c r="AI31" s="202"/>
      <c r="AJ31" s="202"/>
      <c r="BC31" s="182" t="s">
        <v>48</v>
      </c>
      <c r="BD31" s="202" t="s">
        <v>132</v>
      </c>
      <c r="BE31" s="202"/>
      <c r="BF31" s="202"/>
      <c r="BG31" s="202"/>
      <c r="BH31" s="202"/>
      <c r="BI31" s="202"/>
      <c r="BJ31" s="202"/>
      <c r="BK31" s="202"/>
      <c r="BL31" s="202"/>
      <c r="BM31" s="202"/>
      <c r="BN31" s="202"/>
      <c r="BO31" s="202"/>
      <c r="BP31" s="202"/>
      <c r="BQ31" s="202"/>
      <c r="BR31" s="202"/>
      <c r="BS31" s="202"/>
      <c r="BT31" s="202"/>
      <c r="BU31" s="202"/>
      <c r="BV31" s="202"/>
      <c r="BW31" s="202"/>
      <c r="BX31" s="202"/>
      <c r="BY31" s="202"/>
      <c r="BZ31" s="202"/>
      <c r="CA31" s="202"/>
      <c r="CB31" s="202"/>
      <c r="CC31" s="202"/>
      <c r="CD31" s="202"/>
      <c r="CE31" s="202"/>
      <c r="CF31" s="202"/>
      <c r="CG31" s="202"/>
      <c r="CH31" s="202"/>
      <c r="CI31" s="202"/>
      <c r="CJ31" s="202"/>
    </row>
    <row r="32" spans="3:100" ht="21" customHeight="1" x14ac:dyDescent="0.25">
      <c r="C32" s="182"/>
      <c r="D32" s="184"/>
      <c r="E32" s="128"/>
      <c r="F32" s="186" t="s">
        <v>130</v>
      </c>
      <c r="BC32" s="182"/>
      <c r="BD32" s="184"/>
      <c r="BE32" s="128"/>
      <c r="BF32" s="186" t="s">
        <v>130</v>
      </c>
    </row>
    <row r="33" spans="3:100" ht="10.15" customHeight="1" x14ac:dyDescent="0.25">
      <c r="C33" s="182"/>
      <c r="D33" s="128"/>
      <c r="E33" s="128"/>
      <c r="F33" s="128"/>
      <c r="BC33" s="182"/>
      <c r="BD33" s="128"/>
      <c r="BE33" s="128"/>
      <c r="BF33" s="128"/>
    </row>
    <row r="34" spans="3:100" ht="21" customHeight="1" x14ac:dyDescent="0.25">
      <c r="C34" s="182"/>
      <c r="D34" s="184"/>
      <c r="E34" s="128"/>
      <c r="F34" s="128" t="s">
        <v>122</v>
      </c>
      <c r="AL34" s="193" t="str">
        <f>IF(COUNTIF(AQ34:AR34,"x")=0,"",SUM(IF(AND(CQ34="x",AQ34=CQ34),1,0),IF(AND(CR34="x",AR34=CR34),1,0))-(IF(COUNTIF(AQ34:AR34,"x")&gt;1,1,0)))</f>
        <v/>
      </c>
      <c r="AM34" s="9" t="s">
        <v>2</v>
      </c>
      <c r="AN34" s="10">
        <v>1</v>
      </c>
      <c r="AQ34" s="137" t="str">
        <f>IF(D34="","",D34)</f>
        <v/>
      </c>
      <c r="AR34" s="137" t="str">
        <f>IF(D32="","",D32)</f>
        <v/>
      </c>
      <c r="AS34" s="131"/>
      <c r="AT34" s="131"/>
      <c r="AU34" s="131"/>
      <c r="BC34" s="182"/>
      <c r="BD34" s="184" t="s">
        <v>10</v>
      </c>
      <c r="BE34" s="128"/>
      <c r="BF34" s="128" t="s">
        <v>122</v>
      </c>
      <c r="CL34" s="8">
        <v>1</v>
      </c>
      <c r="CM34" s="9" t="s">
        <v>2</v>
      </c>
      <c r="CN34" s="10">
        <v>1</v>
      </c>
      <c r="CP34" s="29"/>
      <c r="CQ34" s="137" t="str">
        <f>BD34</f>
        <v>x</v>
      </c>
      <c r="CR34" s="137">
        <f>BD32</f>
        <v>0</v>
      </c>
      <c r="CS34" s="136"/>
      <c r="CT34" s="136"/>
      <c r="CU34" s="136"/>
    </row>
    <row r="35" spans="3:100" ht="15" customHeight="1" x14ac:dyDescent="0.25">
      <c r="C35" s="182"/>
      <c r="D35" s="128"/>
      <c r="E35" s="127"/>
      <c r="F35" s="127"/>
      <c r="BC35" s="182"/>
      <c r="BD35" s="128"/>
      <c r="BE35" s="127"/>
      <c r="BF35" s="127"/>
    </row>
    <row r="36" spans="3:100" ht="30" customHeight="1" x14ac:dyDescent="0.25">
      <c r="C36" s="182" t="s">
        <v>46</v>
      </c>
      <c r="D36" s="202" t="s">
        <v>258</v>
      </c>
      <c r="E36" s="202"/>
      <c r="F36" s="202"/>
      <c r="G36" s="202"/>
      <c r="H36" s="202"/>
      <c r="I36" s="202"/>
      <c r="J36" s="202"/>
      <c r="K36" s="202"/>
      <c r="L36" s="202"/>
      <c r="M36" s="202"/>
      <c r="N36" s="202"/>
      <c r="O36" s="202"/>
      <c r="P36" s="202"/>
      <c r="Q36" s="202"/>
      <c r="R36" s="202"/>
      <c r="S36" s="202"/>
      <c r="T36" s="202"/>
      <c r="U36" s="202"/>
      <c r="V36" s="202"/>
      <c r="W36" s="202"/>
      <c r="X36" s="202"/>
      <c r="Y36" s="202"/>
      <c r="Z36" s="202"/>
      <c r="AA36" s="202"/>
      <c r="AB36" s="202"/>
      <c r="AC36" s="202"/>
      <c r="AD36" s="202"/>
      <c r="AE36" s="202"/>
      <c r="AF36" s="202"/>
      <c r="AG36" s="202"/>
      <c r="AH36" s="202"/>
      <c r="AI36" s="202"/>
      <c r="AJ36" s="202"/>
      <c r="BC36" s="182" t="s">
        <v>68</v>
      </c>
      <c r="BD36" s="202" t="s">
        <v>131</v>
      </c>
      <c r="BE36" s="202"/>
      <c r="BF36" s="202"/>
      <c r="BG36" s="202"/>
      <c r="BH36" s="202"/>
      <c r="BI36" s="202"/>
      <c r="BJ36" s="202"/>
      <c r="BK36" s="202"/>
      <c r="BL36" s="202"/>
      <c r="BM36" s="202"/>
      <c r="BN36" s="202"/>
      <c r="BO36" s="202"/>
      <c r="BP36" s="202"/>
      <c r="BQ36" s="202"/>
      <c r="BR36" s="202"/>
      <c r="BS36" s="202"/>
      <c r="BT36" s="202"/>
      <c r="BU36" s="202"/>
      <c r="BV36" s="202"/>
      <c r="BW36" s="202"/>
      <c r="BX36" s="202"/>
      <c r="BY36" s="202"/>
      <c r="BZ36" s="202"/>
      <c r="CA36" s="202"/>
      <c r="CB36" s="202"/>
      <c r="CC36" s="202"/>
      <c r="CD36" s="202"/>
      <c r="CE36" s="202"/>
      <c r="CF36" s="202"/>
      <c r="CG36" s="202"/>
      <c r="CH36" s="202"/>
      <c r="CI36" s="202"/>
      <c r="CJ36" s="202"/>
    </row>
    <row r="37" spans="3:100" ht="21" customHeight="1" x14ac:dyDescent="0.25">
      <c r="C37" s="182"/>
      <c r="D37" s="157" t="s">
        <v>4</v>
      </c>
      <c r="E37" s="200"/>
      <c r="F37" s="200"/>
      <c r="G37" s="200"/>
      <c r="H37" s="200"/>
      <c r="I37" s="200"/>
      <c r="J37" s="200"/>
      <c r="K37" s="200"/>
      <c r="L37" s="200"/>
      <c r="M37" s="200"/>
      <c r="N37" s="200"/>
      <c r="O37" s="200"/>
      <c r="P37" s="200"/>
      <c r="Q37" s="200"/>
      <c r="R37" s="200"/>
      <c r="S37" s="200"/>
      <c r="T37" s="200"/>
      <c r="U37" s="200"/>
      <c r="V37" s="200"/>
      <c r="W37" s="200"/>
      <c r="X37" s="200"/>
      <c r="AL37" s="169" t="str">
        <f t="shared" ref="AL37:AL43" si="9">IF(E37="","",IF(COUNTIF($AQ$37:$AQ$43,E37)&gt;0,1/COUNTIF($E$37:$E$43,E37),0))</f>
        <v/>
      </c>
      <c r="AM37" s="9" t="s">
        <v>2</v>
      </c>
      <c r="AN37" s="10">
        <v>1</v>
      </c>
      <c r="AQ37" s="164" t="str">
        <f>CQ37</f>
        <v>Sachbezeichnung</v>
      </c>
      <c r="AR37" s="131"/>
      <c r="AS37" s="131"/>
      <c r="AT37" s="131"/>
      <c r="AU37" s="131"/>
      <c r="BC37" s="182"/>
      <c r="BD37" s="157" t="s">
        <v>4</v>
      </c>
      <c r="BE37" s="200" t="s">
        <v>123</v>
      </c>
      <c r="BF37" s="200"/>
      <c r="BG37" s="200"/>
      <c r="BH37" s="200"/>
      <c r="BI37" s="200"/>
      <c r="BJ37" s="200"/>
      <c r="BK37" s="200"/>
      <c r="BL37" s="200"/>
      <c r="BM37" s="200"/>
      <c r="BN37" s="200"/>
      <c r="BO37" s="200"/>
      <c r="BP37" s="200"/>
      <c r="BQ37" s="200"/>
      <c r="BR37" s="200"/>
      <c r="BS37" s="200"/>
      <c r="BT37" s="200"/>
      <c r="BU37" s="200"/>
      <c r="BV37" s="200"/>
      <c r="BW37" s="200"/>
      <c r="BX37" s="200"/>
      <c r="CL37" s="8">
        <v>1</v>
      </c>
      <c r="CM37" s="9" t="s">
        <v>2</v>
      </c>
      <c r="CN37" s="10">
        <v>1</v>
      </c>
      <c r="CP37" s="29"/>
      <c r="CQ37" s="137" t="str">
        <f>BE37</f>
        <v>Sachbezeichnung</v>
      </c>
      <c r="CR37" s="137"/>
      <c r="CS37" s="136"/>
      <c r="CT37" s="136"/>
      <c r="CU37" s="136"/>
      <c r="CV37" s="29" t="s">
        <v>181</v>
      </c>
    </row>
    <row r="38" spans="3:100" ht="21" customHeight="1" x14ac:dyDescent="0.25">
      <c r="C38" s="182"/>
      <c r="D38" s="157" t="s">
        <v>4</v>
      </c>
      <c r="E38" s="200"/>
      <c r="F38" s="200"/>
      <c r="G38" s="200"/>
      <c r="H38" s="200"/>
      <c r="I38" s="200"/>
      <c r="J38" s="200"/>
      <c r="K38" s="200"/>
      <c r="L38" s="200"/>
      <c r="M38" s="200"/>
      <c r="N38" s="200"/>
      <c r="O38" s="200"/>
      <c r="P38" s="200"/>
      <c r="Q38" s="200"/>
      <c r="R38" s="200"/>
      <c r="S38" s="200"/>
      <c r="T38" s="200"/>
      <c r="U38" s="200"/>
      <c r="V38" s="200"/>
      <c r="W38" s="200"/>
      <c r="X38" s="200"/>
      <c r="AL38" s="169" t="str">
        <f t="shared" si="9"/>
        <v/>
      </c>
      <c r="AM38" s="9" t="s">
        <v>2</v>
      </c>
      <c r="AN38" s="10">
        <v>1</v>
      </c>
      <c r="AQ38" s="164" t="str">
        <f t="shared" ref="AQ38:AQ43" si="10">CQ38</f>
        <v>Erzeuger (Name und Anschrift)</v>
      </c>
      <c r="AR38" s="131"/>
      <c r="AS38" s="131"/>
      <c r="AT38" s="131"/>
      <c r="AU38" s="131"/>
      <c r="BC38" s="182"/>
      <c r="BD38" s="157" t="s">
        <v>4</v>
      </c>
      <c r="BE38" s="200" t="s">
        <v>124</v>
      </c>
      <c r="BF38" s="200"/>
      <c r="BG38" s="200"/>
      <c r="BH38" s="200"/>
      <c r="BI38" s="200"/>
      <c r="BJ38" s="200"/>
      <c r="BK38" s="200"/>
      <c r="BL38" s="200"/>
      <c r="BM38" s="200"/>
      <c r="BN38" s="200"/>
      <c r="BO38" s="200"/>
      <c r="BP38" s="200"/>
      <c r="BQ38" s="200"/>
      <c r="BR38" s="200"/>
      <c r="BS38" s="200"/>
      <c r="BT38" s="200"/>
      <c r="BU38" s="200"/>
      <c r="BV38" s="200"/>
      <c r="BW38" s="200"/>
      <c r="BX38" s="200"/>
      <c r="CL38" s="8">
        <v>1</v>
      </c>
      <c r="CM38" s="9" t="s">
        <v>2</v>
      </c>
      <c r="CN38" s="10">
        <v>1</v>
      </c>
      <c r="CP38" s="29"/>
      <c r="CQ38" s="137" t="str">
        <f t="shared" ref="CQ38:CQ42" si="11">BE38</f>
        <v>Erzeuger (Name und Anschrift)</v>
      </c>
      <c r="CR38" s="137"/>
      <c r="CS38" s="136"/>
      <c r="CT38" s="136"/>
      <c r="CU38" s="136"/>
    </row>
    <row r="39" spans="3:100" ht="21" customHeight="1" x14ac:dyDescent="0.25">
      <c r="C39" s="182"/>
      <c r="D39" s="157" t="s">
        <v>4</v>
      </c>
      <c r="E39" s="200"/>
      <c r="F39" s="200"/>
      <c r="G39" s="200"/>
      <c r="H39" s="200"/>
      <c r="I39" s="200"/>
      <c r="J39" s="200"/>
      <c r="K39" s="200"/>
      <c r="L39" s="200"/>
      <c r="M39" s="200"/>
      <c r="N39" s="200"/>
      <c r="O39" s="200"/>
      <c r="P39" s="200"/>
      <c r="Q39" s="200"/>
      <c r="R39" s="200"/>
      <c r="S39" s="200"/>
      <c r="T39" s="200"/>
      <c r="U39" s="200"/>
      <c r="V39" s="200"/>
      <c r="W39" s="200"/>
      <c r="X39" s="200"/>
      <c r="AL39" s="169" t="str">
        <f t="shared" si="9"/>
        <v/>
      </c>
      <c r="AM39" s="9" t="s">
        <v>2</v>
      </c>
      <c r="AN39" s="10">
        <v>1</v>
      </c>
      <c r="AQ39" s="164" t="str">
        <f t="shared" si="10"/>
        <v>Nettofüllmenge</v>
      </c>
      <c r="AR39" s="131"/>
      <c r="AS39" s="131"/>
      <c r="AT39" s="131"/>
      <c r="AU39" s="131"/>
      <c r="BC39" s="182"/>
      <c r="BD39" s="157" t="s">
        <v>4</v>
      </c>
      <c r="BE39" s="200" t="s">
        <v>125</v>
      </c>
      <c r="BF39" s="200"/>
      <c r="BG39" s="200"/>
      <c r="BH39" s="200"/>
      <c r="BI39" s="200"/>
      <c r="BJ39" s="200"/>
      <c r="BK39" s="200"/>
      <c r="BL39" s="200"/>
      <c r="BM39" s="200"/>
      <c r="BN39" s="200"/>
      <c r="BO39" s="200"/>
      <c r="BP39" s="200"/>
      <c r="BQ39" s="200"/>
      <c r="BR39" s="200"/>
      <c r="BS39" s="200"/>
      <c r="BT39" s="200"/>
      <c r="BU39" s="200"/>
      <c r="BV39" s="200"/>
      <c r="BW39" s="200"/>
      <c r="BX39" s="200"/>
      <c r="CL39" s="8">
        <v>1</v>
      </c>
      <c r="CM39" s="9" t="s">
        <v>2</v>
      </c>
      <c r="CN39" s="10">
        <v>1</v>
      </c>
      <c r="CP39" s="29"/>
      <c r="CQ39" s="137" t="str">
        <f t="shared" si="11"/>
        <v>Nettofüllmenge</v>
      </c>
      <c r="CR39" s="137"/>
      <c r="CS39" s="136"/>
      <c r="CT39" s="136"/>
      <c r="CU39" s="136"/>
    </row>
    <row r="40" spans="3:100" ht="21" customHeight="1" x14ac:dyDescent="0.25">
      <c r="C40" s="182"/>
      <c r="D40" s="157" t="s">
        <v>4</v>
      </c>
      <c r="E40" s="200"/>
      <c r="F40" s="200"/>
      <c r="G40" s="200"/>
      <c r="H40" s="200"/>
      <c r="I40" s="200"/>
      <c r="J40" s="200"/>
      <c r="K40" s="200"/>
      <c r="L40" s="200"/>
      <c r="M40" s="200"/>
      <c r="N40" s="200"/>
      <c r="O40" s="200"/>
      <c r="P40" s="200"/>
      <c r="Q40" s="200"/>
      <c r="R40" s="200"/>
      <c r="S40" s="200"/>
      <c r="T40" s="200"/>
      <c r="U40" s="200"/>
      <c r="V40" s="200"/>
      <c r="W40" s="200"/>
      <c r="X40" s="200"/>
      <c r="AL40" s="169" t="str">
        <f t="shared" si="9"/>
        <v/>
      </c>
      <c r="AM40" s="9" t="s">
        <v>2</v>
      </c>
      <c r="AN40" s="10">
        <v>1</v>
      </c>
      <c r="AQ40" s="164" t="str">
        <f t="shared" si="10"/>
        <v>Chargennummer oder Mindesthaltbarkeit</v>
      </c>
      <c r="AR40" s="131"/>
      <c r="AS40" s="131"/>
      <c r="AT40" s="131"/>
      <c r="AU40" s="131"/>
      <c r="BC40" s="182"/>
      <c r="BD40" s="157" t="s">
        <v>4</v>
      </c>
      <c r="BE40" s="200" t="s">
        <v>126</v>
      </c>
      <c r="BF40" s="200"/>
      <c r="BG40" s="200"/>
      <c r="BH40" s="200"/>
      <c r="BI40" s="200"/>
      <c r="BJ40" s="200"/>
      <c r="BK40" s="200"/>
      <c r="BL40" s="200"/>
      <c r="BM40" s="200"/>
      <c r="BN40" s="200"/>
      <c r="BO40" s="200"/>
      <c r="BP40" s="200"/>
      <c r="BQ40" s="200"/>
      <c r="BR40" s="200"/>
      <c r="BS40" s="200"/>
      <c r="BT40" s="200"/>
      <c r="BU40" s="200"/>
      <c r="BV40" s="200"/>
      <c r="BW40" s="200"/>
      <c r="BX40" s="200"/>
      <c r="CL40" s="8">
        <v>1</v>
      </c>
      <c r="CM40" s="9" t="s">
        <v>2</v>
      </c>
      <c r="CN40" s="10">
        <v>1</v>
      </c>
      <c r="CP40" s="29"/>
      <c r="CQ40" s="137" t="str">
        <f t="shared" si="11"/>
        <v>Chargennummer oder Mindesthaltbarkeit</v>
      </c>
      <c r="CR40" s="137"/>
      <c r="CS40" s="136"/>
      <c r="CT40" s="136"/>
      <c r="CU40" s="136"/>
    </row>
    <row r="41" spans="3:100" ht="21" customHeight="1" x14ac:dyDescent="0.25">
      <c r="C41" s="182"/>
      <c r="D41" s="157" t="s">
        <v>4</v>
      </c>
      <c r="E41" s="200"/>
      <c r="F41" s="200"/>
      <c r="G41" s="200"/>
      <c r="H41" s="200"/>
      <c r="I41" s="200"/>
      <c r="J41" s="200"/>
      <c r="K41" s="200"/>
      <c r="L41" s="200"/>
      <c r="M41" s="200"/>
      <c r="N41" s="200"/>
      <c r="O41" s="200"/>
      <c r="P41" s="200"/>
      <c r="Q41" s="200"/>
      <c r="R41" s="200"/>
      <c r="S41" s="200"/>
      <c r="T41" s="200"/>
      <c r="U41" s="200"/>
      <c r="V41" s="200"/>
      <c r="W41" s="200"/>
      <c r="X41" s="200"/>
      <c r="AL41" s="169" t="str">
        <f t="shared" si="9"/>
        <v/>
      </c>
      <c r="AM41" s="9" t="s">
        <v>2</v>
      </c>
      <c r="AN41" s="10">
        <v>1</v>
      </c>
      <c r="AQ41" s="164" t="str">
        <f t="shared" si="10"/>
        <v>Lagerbedingungen</v>
      </c>
      <c r="AR41" s="131"/>
      <c r="AS41" s="131"/>
      <c r="AT41" s="131"/>
      <c r="AU41" s="131"/>
      <c r="BC41" s="182"/>
      <c r="BD41" s="157" t="s">
        <v>4</v>
      </c>
      <c r="BE41" s="200" t="s">
        <v>127</v>
      </c>
      <c r="BF41" s="200"/>
      <c r="BG41" s="200"/>
      <c r="BH41" s="200"/>
      <c r="BI41" s="200"/>
      <c r="BJ41" s="200"/>
      <c r="BK41" s="200"/>
      <c r="BL41" s="200"/>
      <c r="BM41" s="200"/>
      <c r="BN41" s="200"/>
      <c r="BO41" s="200"/>
      <c r="BP41" s="200"/>
      <c r="BQ41" s="200"/>
      <c r="BR41" s="200"/>
      <c r="BS41" s="200"/>
      <c r="BT41" s="200"/>
      <c r="BU41" s="200"/>
      <c r="BV41" s="200"/>
      <c r="BW41" s="200"/>
      <c r="BX41" s="200"/>
      <c r="CL41" s="8">
        <v>1</v>
      </c>
      <c r="CM41" s="9" t="s">
        <v>2</v>
      </c>
      <c r="CN41" s="10">
        <v>1</v>
      </c>
      <c r="CP41" s="29"/>
      <c r="CQ41" s="137" t="str">
        <f t="shared" si="11"/>
        <v>Lagerbedingungen</v>
      </c>
      <c r="CR41" s="137"/>
      <c r="CS41" s="136"/>
      <c r="CT41" s="136"/>
      <c r="CU41" s="136"/>
    </row>
    <row r="42" spans="3:100" ht="21" customHeight="1" x14ac:dyDescent="0.25">
      <c r="C42" s="182"/>
      <c r="D42" s="157" t="s">
        <v>4</v>
      </c>
      <c r="E42" s="200"/>
      <c r="F42" s="200"/>
      <c r="G42" s="200"/>
      <c r="H42" s="200"/>
      <c r="I42" s="200"/>
      <c r="J42" s="200"/>
      <c r="K42" s="200"/>
      <c r="L42" s="200"/>
      <c r="M42" s="200"/>
      <c r="N42" s="200"/>
      <c r="O42" s="200"/>
      <c r="P42" s="200"/>
      <c r="Q42" s="200"/>
      <c r="R42" s="200"/>
      <c r="S42" s="200"/>
      <c r="T42" s="200"/>
      <c r="U42" s="200"/>
      <c r="V42" s="200"/>
      <c r="W42" s="200"/>
      <c r="X42" s="200"/>
      <c r="AL42" s="169" t="str">
        <f t="shared" si="9"/>
        <v/>
      </c>
      <c r="AM42" s="9" t="s">
        <v>2</v>
      </c>
      <c r="AN42" s="10">
        <v>1</v>
      </c>
      <c r="AQ42" s="164" t="str">
        <f t="shared" si="10"/>
        <v>Zutaten</v>
      </c>
      <c r="AR42" s="131"/>
      <c r="AS42" s="131"/>
      <c r="AT42" s="131"/>
      <c r="AU42" s="131"/>
      <c r="BC42" s="182"/>
      <c r="BD42" s="157" t="s">
        <v>4</v>
      </c>
      <c r="BE42" s="200" t="s">
        <v>128</v>
      </c>
      <c r="BF42" s="200"/>
      <c r="BG42" s="200"/>
      <c r="BH42" s="200"/>
      <c r="BI42" s="200"/>
      <c r="BJ42" s="200"/>
      <c r="BK42" s="200"/>
      <c r="BL42" s="200"/>
      <c r="BM42" s="200"/>
      <c r="BN42" s="200"/>
      <c r="BO42" s="200"/>
      <c r="BP42" s="200"/>
      <c r="BQ42" s="200"/>
      <c r="BR42" s="200"/>
      <c r="BS42" s="200"/>
      <c r="BT42" s="200"/>
      <c r="BU42" s="200"/>
      <c r="BV42" s="200"/>
      <c r="BW42" s="200"/>
      <c r="BX42" s="200"/>
      <c r="CL42" s="8">
        <v>1</v>
      </c>
      <c r="CM42" s="9" t="s">
        <v>2</v>
      </c>
      <c r="CN42" s="10">
        <v>1</v>
      </c>
      <c r="CP42" s="29"/>
      <c r="CQ42" s="137" t="str">
        <f t="shared" si="11"/>
        <v>Zutaten</v>
      </c>
      <c r="CR42" s="137"/>
      <c r="CS42" s="136"/>
      <c r="CT42" s="136"/>
      <c r="CU42" s="136"/>
    </row>
    <row r="43" spans="3:100" ht="21" customHeight="1" x14ac:dyDescent="0.25">
      <c r="C43" s="182"/>
      <c r="D43" s="157" t="s">
        <v>4</v>
      </c>
      <c r="E43" s="200"/>
      <c r="F43" s="200"/>
      <c r="G43" s="200"/>
      <c r="H43" s="200"/>
      <c r="I43" s="200"/>
      <c r="J43" s="200"/>
      <c r="K43" s="200"/>
      <c r="L43" s="200"/>
      <c r="M43" s="200"/>
      <c r="N43" s="200"/>
      <c r="O43" s="200"/>
      <c r="P43" s="200"/>
      <c r="Q43" s="200"/>
      <c r="R43" s="200"/>
      <c r="S43" s="200"/>
      <c r="T43" s="200"/>
      <c r="U43" s="200"/>
      <c r="V43" s="200"/>
      <c r="W43" s="200"/>
      <c r="X43" s="200"/>
      <c r="AL43" s="169" t="str">
        <f t="shared" si="9"/>
        <v/>
      </c>
      <c r="AM43" s="9" t="s">
        <v>2</v>
      </c>
      <c r="AN43" s="10">
        <v>1</v>
      </c>
      <c r="AQ43" s="164" t="str">
        <f t="shared" si="10"/>
        <v>Herkunftsland</v>
      </c>
      <c r="AR43" s="131"/>
      <c r="AS43" s="131"/>
      <c r="AT43" s="131"/>
      <c r="AU43" s="131"/>
      <c r="BC43" s="182"/>
      <c r="BD43" s="157" t="s">
        <v>4</v>
      </c>
      <c r="BE43" s="200" t="s">
        <v>129</v>
      </c>
      <c r="BF43" s="200"/>
      <c r="BG43" s="200"/>
      <c r="BH43" s="200"/>
      <c r="BI43" s="200"/>
      <c r="BJ43" s="200"/>
      <c r="BK43" s="200"/>
      <c r="BL43" s="200"/>
      <c r="BM43" s="200"/>
      <c r="BN43" s="200"/>
      <c r="BO43" s="200"/>
      <c r="BP43" s="200"/>
      <c r="BQ43" s="200"/>
      <c r="BR43" s="200"/>
      <c r="BS43" s="200"/>
      <c r="BT43" s="200"/>
      <c r="BU43" s="200"/>
      <c r="BV43" s="200"/>
      <c r="BW43" s="200"/>
      <c r="BX43" s="200"/>
      <c r="CL43" s="8">
        <v>1</v>
      </c>
      <c r="CM43" s="9" t="s">
        <v>2</v>
      </c>
      <c r="CN43" s="10">
        <v>1</v>
      </c>
      <c r="CP43" s="29"/>
      <c r="CQ43" s="137" t="str">
        <f t="shared" ref="CQ43" si="12">BE43</f>
        <v>Herkunftsland</v>
      </c>
      <c r="CR43" s="137"/>
      <c r="CS43" s="136"/>
      <c r="CT43" s="136"/>
      <c r="CU43" s="136"/>
    </row>
    <row r="44" spans="3:100" ht="15" customHeight="1" x14ac:dyDescent="0.25">
      <c r="C44" s="182"/>
      <c r="D44" s="128"/>
      <c r="E44" s="127"/>
      <c r="F44" s="127"/>
      <c r="G44" s="127"/>
      <c r="H44" s="127"/>
      <c r="BC44" s="182"/>
      <c r="BD44" s="128"/>
      <c r="BE44" s="127"/>
      <c r="BF44" s="127"/>
      <c r="BG44" s="127"/>
      <c r="BH44" s="127"/>
    </row>
    <row r="45" spans="3:100" ht="30" customHeight="1" x14ac:dyDescent="0.25">
      <c r="C45" s="182" t="s">
        <v>47</v>
      </c>
      <c r="D45" s="202" t="s">
        <v>120</v>
      </c>
      <c r="E45" s="202"/>
      <c r="F45" s="202"/>
      <c r="G45" s="202"/>
      <c r="H45" s="202"/>
      <c r="I45" s="202"/>
      <c r="J45" s="202"/>
      <c r="K45" s="202"/>
      <c r="L45" s="202"/>
      <c r="M45" s="202"/>
      <c r="N45" s="202"/>
      <c r="O45" s="202"/>
      <c r="P45" s="202"/>
      <c r="Q45" s="202"/>
      <c r="R45" s="202"/>
      <c r="S45" s="202"/>
      <c r="T45" s="202"/>
      <c r="U45" s="202"/>
      <c r="V45" s="202"/>
      <c r="W45" s="202"/>
      <c r="X45" s="202"/>
      <c r="Y45" s="202"/>
      <c r="Z45" s="202"/>
      <c r="AA45" s="202"/>
      <c r="AB45" s="202"/>
      <c r="AC45" s="202"/>
      <c r="AD45" s="202"/>
      <c r="AE45" s="202"/>
      <c r="AF45" s="202"/>
      <c r="AG45" s="202"/>
      <c r="AH45" s="202"/>
      <c r="AI45" s="202"/>
      <c r="AJ45" s="202"/>
      <c r="BC45" s="182" t="s">
        <v>45</v>
      </c>
      <c r="BD45" s="202" t="s">
        <v>120</v>
      </c>
      <c r="BE45" s="202"/>
      <c r="BF45" s="202"/>
      <c r="BG45" s="202"/>
      <c r="BH45" s="202"/>
      <c r="BI45" s="202"/>
      <c r="BJ45" s="202"/>
      <c r="BK45" s="202"/>
      <c r="BL45" s="202"/>
      <c r="BM45" s="202"/>
      <c r="BN45" s="202"/>
      <c r="BO45" s="202"/>
      <c r="BP45" s="202"/>
      <c r="BQ45" s="202"/>
      <c r="BR45" s="202"/>
      <c r="BS45" s="202"/>
      <c r="BT45" s="202"/>
      <c r="BU45" s="202"/>
      <c r="BV45" s="202"/>
      <c r="BW45" s="202"/>
      <c r="BX45" s="202"/>
      <c r="BY45" s="202"/>
      <c r="BZ45" s="202"/>
      <c r="CA45" s="202"/>
      <c r="CB45" s="202"/>
      <c r="CC45" s="202"/>
      <c r="CD45" s="202"/>
      <c r="CE45" s="202"/>
      <c r="CF45" s="202"/>
      <c r="CG45" s="202"/>
      <c r="CH45" s="202"/>
      <c r="CI45" s="202"/>
      <c r="CJ45" s="202"/>
    </row>
    <row r="46" spans="3:100" ht="21" customHeight="1" x14ac:dyDescent="0.25">
      <c r="C46" s="182"/>
      <c r="D46" s="157" t="s">
        <v>4</v>
      </c>
      <c r="E46" s="200"/>
      <c r="F46" s="200"/>
      <c r="G46" s="200"/>
      <c r="H46" s="200"/>
      <c r="I46" s="200"/>
      <c r="J46" s="200"/>
      <c r="K46" s="200"/>
      <c r="L46" s="200"/>
      <c r="M46" s="200"/>
      <c r="N46" s="200"/>
      <c r="O46" s="200"/>
      <c r="P46" s="200"/>
      <c r="Q46" s="200"/>
      <c r="R46" s="200"/>
      <c r="S46" s="200"/>
      <c r="T46" s="200"/>
      <c r="U46" s="200"/>
      <c r="V46" s="200"/>
      <c r="W46" s="200"/>
      <c r="X46" s="200"/>
      <c r="AL46" s="169" t="str">
        <f>IF(E46="","",IF(COUNTIF($AQ$46:$AQ$51,E46)&gt;0,1/COUNTIF($E$46:$E$51,E46),0))</f>
        <v/>
      </c>
      <c r="AM46" s="9" t="s">
        <v>2</v>
      </c>
      <c r="AN46" s="10">
        <v>1</v>
      </c>
      <c r="AQ46" s="164" t="str">
        <f>CQ46</f>
        <v>Öffnung</v>
      </c>
      <c r="AR46" s="131"/>
      <c r="AS46" s="131"/>
      <c r="AT46" s="131"/>
      <c r="AU46" s="131"/>
      <c r="BC46" s="182"/>
      <c r="BD46" s="157" t="s">
        <v>4</v>
      </c>
      <c r="BE46" s="200" t="s">
        <v>97</v>
      </c>
      <c r="BF46" s="200"/>
      <c r="BG46" s="200"/>
      <c r="BH46" s="200"/>
      <c r="BI46" s="200"/>
      <c r="BJ46" s="200"/>
      <c r="BK46" s="200"/>
      <c r="BL46" s="200"/>
      <c r="BM46" s="200"/>
      <c r="BN46" s="200"/>
      <c r="BO46" s="200"/>
      <c r="BP46" s="200"/>
      <c r="BQ46" s="200"/>
      <c r="BR46" s="200"/>
      <c r="BS46" s="200"/>
      <c r="BT46" s="200"/>
      <c r="BU46" s="200"/>
      <c r="BV46" s="200"/>
      <c r="BW46" s="200"/>
      <c r="BX46" s="200"/>
      <c r="CL46" s="8">
        <v>1</v>
      </c>
      <c r="CM46" s="9" t="s">
        <v>2</v>
      </c>
      <c r="CN46" s="10">
        <v>1</v>
      </c>
      <c r="CP46" s="29"/>
      <c r="CQ46" s="137" t="str">
        <f>BE46</f>
        <v>Öffnung</v>
      </c>
      <c r="CR46" s="137"/>
      <c r="CS46" s="136"/>
      <c r="CT46" s="136"/>
      <c r="CU46" s="136"/>
      <c r="CV46" s="29" t="s">
        <v>179</v>
      </c>
    </row>
    <row r="47" spans="3:100" ht="21" customHeight="1" x14ac:dyDescent="0.25">
      <c r="C47" s="182"/>
      <c r="D47" s="157" t="s">
        <v>4</v>
      </c>
      <c r="E47" s="200"/>
      <c r="F47" s="200"/>
      <c r="G47" s="200"/>
      <c r="H47" s="200"/>
      <c r="I47" s="200"/>
      <c r="J47" s="200"/>
      <c r="K47" s="200"/>
      <c r="L47" s="200"/>
      <c r="M47" s="200"/>
      <c r="N47" s="200"/>
      <c r="O47" s="200"/>
      <c r="P47" s="200"/>
      <c r="Q47" s="200"/>
      <c r="R47" s="200"/>
      <c r="S47" s="200"/>
      <c r="T47" s="200"/>
      <c r="U47" s="200"/>
      <c r="V47" s="200"/>
      <c r="W47" s="200"/>
      <c r="X47" s="200"/>
      <c r="AL47" s="169" t="str">
        <f t="shared" ref="AL47:AL51" si="13">IF(E47="","",IF(COUNTIF($AQ$46:$AQ$51,E47)&gt;0,1/COUNTIF($E$46:$E$51,E47),0))</f>
        <v/>
      </c>
      <c r="AM47" s="9" t="s">
        <v>2</v>
      </c>
      <c r="AN47" s="10">
        <v>1</v>
      </c>
      <c r="AQ47" s="164" t="str">
        <f t="shared" ref="AQ47:AQ51" si="14">CQ47</f>
        <v>Dosierung</v>
      </c>
      <c r="AR47" s="131"/>
      <c r="AS47" s="131"/>
      <c r="AT47" s="131"/>
      <c r="AU47" s="131"/>
      <c r="BC47" s="182"/>
      <c r="BD47" s="157" t="s">
        <v>4</v>
      </c>
      <c r="BE47" s="200" t="s">
        <v>98</v>
      </c>
      <c r="BF47" s="200"/>
      <c r="BG47" s="200"/>
      <c r="BH47" s="200"/>
      <c r="BI47" s="200"/>
      <c r="BJ47" s="200"/>
      <c r="BK47" s="200"/>
      <c r="BL47" s="200"/>
      <c r="BM47" s="200"/>
      <c r="BN47" s="200"/>
      <c r="BO47" s="200"/>
      <c r="BP47" s="200"/>
      <c r="BQ47" s="200"/>
      <c r="BR47" s="200"/>
      <c r="BS47" s="200"/>
      <c r="BT47" s="200"/>
      <c r="BU47" s="200"/>
      <c r="BV47" s="200"/>
      <c r="BW47" s="200"/>
      <c r="BX47" s="200"/>
      <c r="CL47" s="8">
        <v>1</v>
      </c>
      <c r="CM47" s="9" t="s">
        <v>2</v>
      </c>
      <c r="CN47" s="10">
        <v>1</v>
      </c>
      <c r="CP47" s="29"/>
      <c r="CQ47" s="137" t="str">
        <f t="shared" ref="CQ47:CQ51" si="15">BE47</f>
        <v>Dosierung</v>
      </c>
      <c r="CR47" s="137"/>
      <c r="CS47" s="136"/>
      <c r="CT47" s="136"/>
      <c r="CU47" s="136"/>
    </row>
    <row r="48" spans="3:100" ht="21" customHeight="1" x14ac:dyDescent="0.25">
      <c r="C48" s="182"/>
      <c r="D48" s="157" t="s">
        <v>4</v>
      </c>
      <c r="E48" s="200"/>
      <c r="F48" s="200"/>
      <c r="G48" s="200"/>
      <c r="H48" s="200"/>
      <c r="I48" s="200"/>
      <c r="J48" s="200"/>
      <c r="K48" s="200"/>
      <c r="L48" s="200"/>
      <c r="M48" s="200"/>
      <c r="N48" s="200"/>
      <c r="O48" s="200"/>
      <c r="P48" s="200"/>
      <c r="Q48" s="200"/>
      <c r="R48" s="200"/>
      <c r="S48" s="200"/>
      <c r="T48" s="200"/>
      <c r="U48" s="200"/>
      <c r="V48" s="200"/>
      <c r="W48" s="200"/>
      <c r="X48" s="200"/>
      <c r="AL48" s="169" t="str">
        <f t="shared" si="13"/>
        <v/>
      </c>
      <c r="AM48" s="9" t="s">
        <v>2</v>
      </c>
      <c r="AN48" s="10">
        <v>1</v>
      </c>
      <c r="AQ48" s="164" t="str">
        <f t="shared" si="14"/>
        <v>Wiederverschließbarkeit</v>
      </c>
      <c r="AR48" s="131"/>
      <c r="AS48" s="131"/>
      <c r="AT48" s="131"/>
      <c r="AU48" s="131"/>
      <c r="BC48" s="182"/>
      <c r="BD48" s="157" t="s">
        <v>4</v>
      </c>
      <c r="BE48" s="200" t="s">
        <v>80</v>
      </c>
      <c r="BF48" s="200"/>
      <c r="BG48" s="200"/>
      <c r="BH48" s="200"/>
      <c r="BI48" s="200"/>
      <c r="BJ48" s="200"/>
      <c r="BK48" s="200"/>
      <c r="BL48" s="200"/>
      <c r="BM48" s="200"/>
      <c r="BN48" s="200"/>
      <c r="BO48" s="200"/>
      <c r="BP48" s="200"/>
      <c r="BQ48" s="200"/>
      <c r="BR48" s="200"/>
      <c r="BS48" s="200"/>
      <c r="BT48" s="200"/>
      <c r="BU48" s="200"/>
      <c r="BV48" s="200"/>
      <c r="BW48" s="200"/>
      <c r="BX48" s="200"/>
      <c r="CL48" s="8">
        <v>1</v>
      </c>
      <c r="CM48" s="9" t="s">
        <v>2</v>
      </c>
      <c r="CN48" s="10">
        <v>1</v>
      </c>
      <c r="CP48" s="29"/>
      <c r="CQ48" s="137" t="str">
        <f t="shared" si="15"/>
        <v>Wiederverschließbarkeit</v>
      </c>
      <c r="CR48" s="137"/>
      <c r="CS48" s="136"/>
      <c r="CT48" s="136"/>
      <c r="CU48" s="136"/>
    </row>
    <row r="49" spans="3:100" ht="21" customHeight="1" x14ac:dyDescent="0.25">
      <c r="C49" s="182"/>
      <c r="D49" s="157" t="s">
        <v>4</v>
      </c>
      <c r="E49" s="200"/>
      <c r="F49" s="200"/>
      <c r="G49" s="200"/>
      <c r="H49" s="200"/>
      <c r="I49" s="200"/>
      <c r="J49" s="200"/>
      <c r="K49" s="200"/>
      <c r="L49" s="200"/>
      <c r="M49" s="200"/>
      <c r="N49" s="200"/>
      <c r="O49" s="200"/>
      <c r="P49" s="200"/>
      <c r="Q49" s="200"/>
      <c r="R49" s="200"/>
      <c r="S49" s="200"/>
      <c r="T49" s="200"/>
      <c r="U49" s="200"/>
      <c r="V49" s="200"/>
      <c r="W49" s="200"/>
      <c r="X49" s="200"/>
      <c r="AL49" s="169" t="str">
        <f t="shared" si="13"/>
        <v/>
      </c>
      <c r="AM49" s="9" t="s">
        <v>2</v>
      </c>
      <c r="AN49" s="10">
        <v>1</v>
      </c>
      <c r="AQ49" s="164" t="str">
        <f t="shared" si="14"/>
        <v>Verstaufähigkeit</v>
      </c>
      <c r="AR49" s="131"/>
      <c r="AS49" s="131"/>
      <c r="AT49" s="131"/>
      <c r="AU49" s="131"/>
      <c r="BC49" s="182"/>
      <c r="BD49" s="157" t="s">
        <v>4</v>
      </c>
      <c r="BE49" s="200" t="s">
        <v>99</v>
      </c>
      <c r="BF49" s="200"/>
      <c r="BG49" s="200"/>
      <c r="BH49" s="200"/>
      <c r="BI49" s="200"/>
      <c r="BJ49" s="200"/>
      <c r="BK49" s="200"/>
      <c r="BL49" s="200"/>
      <c r="BM49" s="200"/>
      <c r="BN49" s="200"/>
      <c r="BO49" s="200"/>
      <c r="BP49" s="200"/>
      <c r="BQ49" s="200"/>
      <c r="BR49" s="200"/>
      <c r="BS49" s="200"/>
      <c r="BT49" s="200"/>
      <c r="BU49" s="200"/>
      <c r="BV49" s="200"/>
      <c r="BW49" s="200"/>
      <c r="BX49" s="200"/>
      <c r="CL49" s="8">
        <v>1</v>
      </c>
      <c r="CM49" s="9" t="s">
        <v>2</v>
      </c>
      <c r="CN49" s="10">
        <v>1</v>
      </c>
      <c r="CP49" s="29"/>
      <c r="CQ49" s="137" t="str">
        <f t="shared" si="15"/>
        <v>Verstaufähigkeit</v>
      </c>
      <c r="CR49" s="137"/>
      <c r="CS49" s="136"/>
      <c r="CT49" s="136"/>
      <c r="CU49" s="136"/>
    </row>
    <row r="50" spans="3:100" ht="21" customHeight="1" x14ac:dyDescent="0.25">
      <c r="C50" s="182"/>
      <c r="D50" s="157" t="s">
        <v>4</v>
      </c>
      <c r="E50" s="200"/>
      <c r="F50" s="200"/>
      <c r="G50" s="200"/>
      <c r="H50" s="200"/>
      <c r="I50" s="200"/>
      <c r="J50" s="200"/>
      <c r="K50" s="200"/>
      <c r="L50" s="200"/>
      <c r="M50" s="200"/>
      <c r="N50" s="200"/>
      <c r="O50" s="200"/>
      <c r="P50" s="200"/>
      <c r="Q50" s="200"/>
      <c r="R50" s="200"/>
      <c r="S50" s="200"/>
      <c r="T50" s="200"/>
      <c r="U50" s="200"/>
      <c r="V50" s="200"/>
      <c r="W50" s="200"/>
      <c r="X50" s="200"/>
      <c r="AL50" s="169" t="str">
        <f t="shared" si="13"/>
        <v/>
      </c>
      <c r="AM50" s="9" t="s">
        <v>2</v>
      </c>
      <c r="AN50" s="10">
        <v>1</v>
      </c>
      <c r="AQ50" s="164" t="str">
        <f t="shared" si="14"/>
        <v>Transporteignung</v>
      </c>
      <c r="AR50" s="131"/>
      <c r="AS50" s="131"/>
      <c r="AT50" s="131"/>
      <c r="AU50" s="131"/>
      <c r="BC50" s="182"/>
      <c r="BD50" s="157" t="s">
        <v>4</v>
      </c>
      <c r="BE50" s="200" t="s">
        <v>100</v>
      </c>
      <c r="BF50" s="200"/>
      <c r="BG50" s="200"/>
      <c r="BH50" s="200"/>
      <c r="BI50" s="200"/>
      <c r="BJ50" s="200"/>
      <c r="BK50" s="200"/>
      <c r="BL50" s="200"/>
      <c r="BM50" s="200"/>
      <c r="BN50" s="200"/>
      <c r="BO50" s="200"/>
      <c r="BP50" s="200"/>
      <c r="BQ50" s="200"/>
      <c r="BR50" s="200"/>
      <c r="BS50" s="200"/>
      <c r="BT50" s="200"/>
      <c r="BU50" s="200"/>
      <c r="BV50" s="200"/>
      <c r="BW50" s="200"/>
      <c r="BX50" s="200"/>
      <c r="CL50" s="8">
        <v>1</v>
      </c>
      <c r="CM50" s="9" t="s">
        <v>2</v>
      </c>
      <c r="CN50" s="10">
        <v>1</v>
      </c>
      <c r="CP50" s="29"/>
      <c r="CQ50" s="137" t="str">
        <f t="shared" si="15"/>
        <v>Transporteignung</v>
      </c>
      <c r="CR50" s="137"/>
      <c r="CS50" s="136"/>
      <c r="CT50" s="136"/>
      <c r="CU50" s="136"/>
    </row>
    <row r="51" spans="3:100" ht="21" customHeight="1" x14ac:dyDescent="0.25">
      <c r="C51" s="182"/>
      <c r="D51" s="157" t="s">
        <v>4</v>
      </c>
      <c r="E51" s="200"/>
      <c r="F51" s="200"/>
      <c r="G51" s="200"/>
      <c r="H51" s="200"/>
      <c r="I51" s="200"/>
      <c r="J51" s="200"/>
      <c r="K51" s="200"/>
      <c r="L51" s="200"/>
      <c r="M51" s="200"/>
      <c r="N51" s="200"/>
      <c r="O51" s="200"/>
      <c r="P51" s="200"/>
      <c r="Q51" s="200"/>
      <c r="R51" s="200"/>
      <c r="S51" s="200"/>
      <c r="T51" s="200"/>
      <c r="U51" s="200"/>
      <c r="V51" s="200"/>
      <c r="W51" s="200"/>
      <c r="X51" s="200"/>
      <c r="AL51" s="169" t="str">
        <f t="shared" si="13"/>
        <v/>
      </c>
      <c r="AM51" s="9" t="s">
        <v>2</v>
      </c>
      <c r="AN51" s="10">
        <v>1</v>
      </c>
      <c r="AQ51" s="164" t="str">
        <f t="shared" si="14"/>
        <v>Größe</v>
      </c>
      <c r="AR51" s="131"/>
      <c r="AS51" s="131"/>
      <c r="AT51" s="131"/>
      <c r="AU51" s="131"/>
      <c r="BC51" s="182"/>
      <c r="BD51" s="157" t="s">
        <v>4</v>
      </c>
      <c r="BE51" s="200" t="s">
        <v>101</v>
      </c>
      <c r="BF51" s="200"/>
      <c r="BG51" s="200"/>
      <c r="BH51" s="200"/>
      <c r="BI51" s="200"/>
      <c r="BJ51" s="200"/>
      <c r="BK51" s="200"/>
      <c r="BL51" s="200"/>
      <c r="BM51" s="200"/>
      <c r="BN51" s="200"/>
      <c r="BO51" s="200"/>
      <c r="BP51" s="200"/>
      <c r="BQ51" s="200"/>
      <c r="BR51" s="200"/>
      <c r="BS51" s="200"/>
      <c r="BT51" s="200"/>
      <c r="BU51" s="200"/>
      <c r="BV51" s="200"/>
      <c r="BW51" s="200"/>
      <c r="BX51" s="200"/>
      <c r="CL51" s="8">
        <v>1</v>
      </c>
      <c r="CM51" s="9" t="s">
        <v>2</v>
      </c>
      <c r="CN51" s="10">
        <v>1</v>
      </c>
      <c r="CP51" s="29"/>
      <c r="CQ51" s="137" t="str">
        <f t="shared" si="15"/>
        <v>Größe</v>
      </c>
      <c r="CR51" s="137"/>
      <c r="CS51" s="136"/>
      <c r="CT51" s="136"/>
      <c r="CU51" s="136"/>
    </row>
    <row r="52" spans="3:100" ht="15" customHeight="1" x14ac:dyDescent="0.25">
      <c r="C52" s="182"/>
      <c r="D52" s="128"/>
      <c r="E52" s="127"/>
      <c r="F52" s="127"/>
      <c r="G52" s="127"/>
      <c r="H52" s="127"/>
      <c r="BC52" s="182"/>
      <c r="BD52" s="128"/>
      <c r="BE52" s="127"/>
      <c r="BF52" s="127"/>
      <c r="BG52" s="127"/>
      <c r="BH52" s="127"/>
    </row>
    <row r="53" spans="3:100" ht="30" customHeight="1" x14ac:dyDescent="0.25">
      <c r="C53" s="182" t="s">
        <v>48</v>
      </c>
      <c r="D53" s="202" t="s">
        <v>121</v>
      </c>
      <c r="E53" s="202"/>
      <c r="F53" s="202"/>
      <c r="G53" s="202"/>
      <c r="H53" s="202"/>
      <c r="I53" s="202"/>
      <c r="J53" s="202"/>
      <c r="K53" s="202"/>
      <c r="L53" s="202"/>
      <c r="M53" s="202"/>
      <c r="N53" s="202"/>
      <c r="O53" s="202"/>
      <c r="P53" s="202"/>
      <c r="Q53" s="202"/>
      <c r="R53" s="202"/>
      <c r="S53" s="202"/>
      <c r="T53" s="202"/>
      <c r="U53" s="202"/>
      <c r="V53" s="202"/>
      <c r="W53" s="202"/>
      <c r="X53" s="202"/>
      <c r="Y53" s="202"/>
      <c r="Z53" s="202"/>
      <c r="AA53" s="202"/>
      <c r="AB53" s="202"/>
      <c r="AC53" s="202"/>
      <c r="AD53" s="202"/>
      <c r="AE53" s="202"/>
      <c r="AF53" s="202"/>
      <c r="AG53" s="202"/>
      <c r="AH53" s="202"/>
      <c r="AI53" s="202"/>
      <c r="AJ53" s="202"/>
      <c r="BC53" s="182" t="s">
        <v>46</v>
      </c>
      <c r="BD53" s="202" t="s">
        <v>121</v>
      </c>
      <c r="BE53" s="202"/>
      <c r="BF53" s="202"/>
      <c r="BG53" s="202"/>
      <c r="BH53" s="202"/>
      <c r="BI53" s="202"/>
      <c r="BJ53" s="202"/>
      <c r="BK53" s="202"/>
      <c r="BL53" s="202"/>
      <c r="BM53" s="202"/>
      <c r="BN53" s="202"/>
      <c r="BO53" s="202"/>
      <c r="BP53" s="202"/>
      <c r="BQ53" s="202"/>
      <c r="BR53" s="202"/>
      <c r="BS53" s="202"/>
      <c r="BT53" s="202"/>
      <c r="BU53" s="202"/>
      <c r="BV53" s="202"/>
      <c r="BW53" s="202"/>
      <c r="BX53" s="202"/>
      <c r="BY53" s="202"/>
      <c r="BZ53" s="202"/>
      <c r="CA53" s="202"/>
      <c r="CB53" s="202"/>
      <c r="CC53" s="202"/>
      <c r="CD53" s="202"/>
      <c r="CE53" s="202"/>
      <c r="CF53" s="202"/>
      <c r="CG53" s="202"/>
      <c r="CH53" s="202"/>
      <c r="CI53" s="202"/>
      <c r="CJ53" s="202"/>
    </row>
    <row r="54" spans="3:100" ht="21" customHeight="1" x14ac:dyDescent="0.25">
      <c r="C54" s="182"/>
      <c r="D54" s="184"/>
      <c r="E54" s="128"/>
      <c r="F54" s="128" t="s">
        <v>103</v>
      </c>
      <c r="G54" s="127"/>
      <c r="H54" s="127"/>
      <c r="BC54" s="182"/>
      <c r="BD54" s="184" t="s">
        <v>10</v>
      </c>
      <c r="BE54" s="128"/>
      <c r="BF54" s="128" t="s">
        <v>103</v>
      </c>
      <c r="BG54" s="127"/>
      <c r="BH54" s="127"/>
    </row>
    <row r="55" spans="3:100" ht="10.15" customHeight="1" x14ac:dyDescent="0.25">
      <c r="C55" s="182"/>
      <c r="D55" s="128"/>
      <c r="E55" s="128"/>
      <c r="F55" s="128"/>
      <c r="G55" s="127"/>
      <c r="H55" s="127"/>
      <c r="BC55" s="182"/>
      <c r="BD55" s="128"/>
      <c r="BE55" s="128"/>
      <c r="BF55" s="128"/>
      <c r="BG55" s="127"/>
      <c r="BH55" s="127"/>
    </row>
    <row r="56" spans="3:100" ht="21" customHeight="1" x14ac:dyDescent="0.25">
      <c r="C56" s="182"/>
      <c r="D56" s="184"/>
      <c r="E56" s="128"/>
      <c r="F56" s="128" t="s">
        <v>102</v>
      </c>
      <c r="G56" s="127"/>
      <c r="H56" s="127"/>
      <c r="AL56" s="193" t="str">
        <f>IF(COUNTIF(AQ56:AR56,"x")=0,"",SUM(IF(AND(CQ56="x",AQ56=CQ56),1,0),IF(AND(CR56="x",AR56=CR56),1,0))-(IF(COUNTIF(AQ56:AR56,"x")&gt;1,1,0)))</f>
        <v/>
      </c>
      <c r="AM56" s="9" t="s">
        <v>2</v>
      </c>
      <c r="AN56" s="10">
        <v>1</v>
      </c>
      <c r="AQ56" s="137" t="str">
        <f>IF(D56="","",D56)</f>
        <v/>
      </c>
      <c r="AR56" s="137" t="str">
        <f>IF(D54="","",D54)</f>
        <v/>
      </c>
      <c r="AS56" s="131"/>
      <c r="AT56" s="131"/>
      <c r="AU56" s="131"/>
      <c r="BC56" s="182"/>
      <c r="BD56" s="184"/>
      <c r="BE56" s="128"/>
      <c r="BF56" s="128" t="s">
        <v>102</v>
      </c>
      <c r="BG56" s="127"/>
      <c r="BH56" s="127"/>
      <c r="CL56" s="8">
        <v>1</v>
      </c>
      <c r="CM56" s="9" t="s">
        <v>2</v>
      </c>
      <c r="CN56" s="10">
        <v>1</v>
      </c>
      <c r="CP56" s="29"/>
      <c r="CQ56" s="137">
        <f>BD56</f>
        <v>0</v>
      </c>
      <c r="CR56" s="137" t="str">
        <f>BD54</f>
        <v>x</v>
      </c>
      <c r="CS56" s="136"/>
      <c r="CT56" s="136"/>
      <c r="CU56" s="136"/>
    </row>
    <row r="57" spans="3:100" ht="15" customHeight="1" x14ac:dyDescent="0.25">
      <c r="C57" s="182"/>
      <c r="D57" s="128"/>
      <c r="E57" s="127"/>
      <c r="F57" s="127"/>
      <c r="G57" s="127"/>
      <c r="H57" s="127"/>
      <c r="BC57" s="182"/>
      <c r="BD57" s="128"/>
      <c r="BE57" s="127"/>
      <c r="BF57" s="127"/>
      <c r="BG57" s="127"/>
      <c r="BH57" s="127"/>
    </row>
    <row r="58" spans="3:100" ht="30" customHeight="1" x14ac:dyDescent="0.25">
      <c r="C58" s="182" t="s">
        <v>68</v>
      </c>
      <c r="D58" s="202" t="s">
        <v>266</v>
      </c>
      <c r="E58" s="202"/>
      <c r="F58" s="202"/>
      <c r="G58" s="202"/>
      <c r="H58" s="202"/>
      <c r="I58" s="202"/>
      <c r="J58" s="202"/>
      <c r="K58" s="202"/>
      <c r="L58" s="202"/>
      <c r="M58" s="202"/>
      <c r="N58" s="202"/>
      <c r="O58" s="202"/>
      <c r="P58" s="202"/>
      <c r="Q58" s="202"/>
      <c r="R58" s="202"/>
      <c r="S58" s="202"/>
      <c r="T58" s="202"/>
      <c r="U58" s="202"/>
      <c r="V58" s="202"/>
      <c r="W58" s="202"/>
      <c r="X58" s="202"/>
      <c r="Y58" s="202"/>
      <c r="Z58" s="202"/>
      <c r="AA58" s="202"/>
      <c r="AB58" s="202"/>
      <c r="AC58" s="202"/>
      <c r="AD58" s="202"/>
      <c r="AE58" s="202"/>
      <c r="AF58" s="202"/>
      <c r="AG58" s="202"/>
      <c r="AH58" s="202"/>
      <c r="AI58" s="202"/>
      <c r="AJ58" s="202"/>
      <c r="BC58" s="182" t="s">
        <v>47</v>
      </c>
      <c r="BD58" s="202" t="s">
        <v>266</v>
      </c>
      <c r="BE58" s="202"/>
      <c r="BF58" s="202"/>
      <c r="BG58" s="202"/>
      <c r="BH58" s="202"/>
      <c r="BI58" s="202"/>
      <c r="BJ58" s="202"/>
      <c r="BK58" s="202"/>
      <c r="BL58" s="202"/>
      <c r="BM58" s="202"/>
      <c r="BN58" s="202"/>
      <c r="BO58" s="202"/>
      <c r="BP58" s="202"/>
      <c r="BQ58" s="202"/>
      <c r="BR58" s="202"/>
      <c r="BS58" s="202"/>
      <c r="BT58" s="202"/>
      <c r="BU58" s="202"/>
      <c r="BV58" s="202"/>
      <c r="BW58" s="202"/>
      <c r="BX58" s="202"/>
      <c r="BY58" s="202"/>
      <c r="BZ58" s="202"/>
      <c r="CA58" s="202"/>
      <c r="CB58" s="202"/>
      <c r="CC58" s="202"/>
      <c r="CD58" s="202"/>
      <c r="CE58" s="202"/>
      <c r="CF58" s="202"/>
      <c r="CG58" s="202"/>
      <c r="CH58" s="202"/>
      <c r="CI58" s="202"/>
      <c r="CJ58" s="202"/>
    </row>
    <row r="59" spans="3:100" ht="15" customHeight="1" x14ac:dyDescent="0.25">
      <c r="C59" s="182"/>
      <c r="D59" s="128" t="s">
        <v>260</v>
      </c>
      <c r="E59" s="128"/>
      <c r="F59" s="128"/>
      <c r="G59" s="128"/>
      <c r="H59" s="128"/>
      <c r="BC59" s="182"/>
      <c r="BD59" s="128" t="s">
        <v>104</v>
      </c>
      <c r="BE59" s="128"/>
      <c r="BF59" s="128"/>
      <c r="BG59" s="128"/>
      <c r="BH59" s="128"/>
    </row>
    <row r="60" spans="3:100" ht="21" customHeight="1" x14ac:dyDescent="0.25">
      <c r="C60" s="182"/>
      <c r="D60" s="157" t="s">
        <v>4</v>
      </c>
      <c r="E60" s="200"/>
      <c r="F60" s="200"/>
      <c r="G60" s="200"/>
      <c r="H60" s="200"/>
      <c r="I60" s="200"/>
      <c r="J60" s="200"/>
      <c r="K60" s="200"/>
      <c r="L60" s="200"/>
      <c r="M60" s="200"/>
      <c r="N60" s="200"/>
      <c r="O60" s="200"/>
      <c r="P60" s="200"/>
      <c r="Q60" s="200"/>
      <c r="R60" s="200"/>
      <c r="S60" s="200"/>
      <c r="T60" s="200"/>
      <c r="U60" s="200"/>
      <c r="V60" s="200"/>
      <c r="W60" s="200"/>
      <c r="X60" s="200"/>
      <c r="Y60" s="128" t="s">
        <v>261</v>
      </c>
      <c r="AL60" s="169" t="str">
        <f>IF(E60="","",IF(COUNTIF($AQ$60:$AQ$61,E60)&gt;0,1/COUNTIF($E$60:$E$61,E60),0))</f>
        <v/>
      </c>
      <c r="AM60" s="9" t="s">
        <v>2</v>
      </c>
      <c r="AN60" s="10">
        <v>1</v>
      </c>
      <c r="AQ60" s="164" t="str">
        <f>CQ60</f>
        <v>Behältnisse</v>
      </c>
      <c r="AR60" s="131"/>
      <c r="AS60" s="131"/>
      <c r="AT60" s="131"/>
      <c r="AU60" s="131"/>
      <c r="BC60" s="182"/>
      <c r="BD60" s="157" t="s">
        <v>4</v>
      </c>
      <c r="BE60" s="200" t="s">
        <v>105</v>
      </c>
      <c r="BF60" s="200"/>
      <c r="BG60" s="200"/>
      <c r="BH60" s="200"/>
      <c r="BI60" s="200"/>
      <c r="BJ60" s="200"/>
      <c r="BK60" s="200"/>
      <c r="BL60" s="200"/>
      <c r="BM60" s="200"/>
      <c r="BN60" s="200"/>
      <c r="BO60" s="200"/>
      <c r="BP60" s="200"/>
      <c r="BQ60" s="200"/>
      <c r="BR60" s="200"/>
      <c r="BS60" s="200"/>
      <c r="BT60" s="200"/>
      <c r="BU60" s="200"/>
      <c r="BV60" s="200"/>
      <c r="BW60" s="200"/>
      <c r="BX60" s="200"/>
      <c r="BY60" s="128" t="s">
        <v>66</v>
      </c>
      <c r="CL60" s="8">
        <v>1</v>
      </c>
      <c r="CM60" s="9" t="s">
        <v>2</v>
      </c>
      <c r="CN60" s="10">
        <v>1</v>
      </c>
      <c r="CP60" s="29"/>
      <c r="CQ60" s="137" t="str">
        <f>BE60</f>
        <v>Behältnisse</v>
      </c>
      <c r="CR60" s="137"/>
      <c r="CS60" s="136"/>
      <c r="CT60" s="136"/>
      <c r="CU60" s="136"/>
      <c r="CV60" s="29" t="s">
        <v>181</v>
      </c>
    </row>
    <row r="61" spans="3:100" ht="21" customHeight="1" x14ac:dyDescent="0.25">
      <c r="C61" s="182"/>
      <c r="D61" s="157" t="s">
        <v>4</v>
      </c>
      <c r="E61" s="200"/>
      <c r="F61" s="200"/>
      <c r="G61" s="200"/>
      <c r="H61" s="200"/>
      <c r="I61" s="200"/>
      <c r="J61" s="200"/>
      <c r="K61" s="200"/>
      <c r="L61" s="200"/>
      <c r="M61" s="200"/>
      <c r="N61" s="200"/>
      <c r="O61" s="200"/>
      <c r="P61" s="200"/>
      <c r="Q61" s="200"/>
      <c r="R61" s="200"/>
      <c r="S61" s="200"/>
      <c r="T61" s="200"/>
      <c r="U61" s="200"/>
      <c r="V61" s="200"/>
      <c r="W61" s="200"/>
      <c r="X61" s="200"/>
      <c r="Y61" s="213" t="s">
        <v>262</v>
      </c>
      <c r="AL61" s="169" t="str">
        <f>IF(E61="","",IF(COUNTIF($AQ$60:$AQ$61,E61)&gt;0,1/COUNTIF($E$60:$E$61,E61),0))</f>
        <v/>
      </c>
      <c r="AM61" s="9" t="s">
        <v>2</v>
      </c>
      <c r="AN61" s="10">
        <v>1</v>
      </c>
      <c r="AQ61" s="164" t="str">
        <f t="shared" ref="AQ61:AQ65" si="16">CQ61</f>
        <v>Umhüllungen</v>
      </c>
      <c r="AR61" s="131"/>
      <c r="AS61" s="131"/>
      <c r="AT61" s="131"/>
      <c r="AU61" s="131"/>
      <c r="BC61" s="182"/>
      <c r="BD61" s="157" t="s">
        <v>4</v>
      </c>
      <c r="BE61" s="200" t="s">
        <v>106</v>
      </c>
      <c r="BF61" s="200"/>
      <c r="BG61" s="200"/>
      <c r="BH61" s="200"/>
      <c r="BI61" s="200"/>
      <c r="BJ61" s="200"/>
      <c r="BK61" s="200"/>
      <c r="BL61" s="200"/>
      <c r="BM61" s="200"/>
      <c r="BN61" s="200"/>
      <c r="BO61" s="200"/>
      <c r="BP61" s="200"/>
      <c r="BQ61" s="200"/>
      <c r="BR61" s="200"/>
      <c r="BS61" s="200"/>
      <c r="BT61" s="200"/>
      <c r="BU61" s="200"/>
      <c r="BV61" s="200"/>
      <c r="BW61" s="200"/>
      <c r="BX61" s="200"/>
      <c r="BY61" s="128" t="s">
        <v>107</v>
      </c>
      <c r="CL61" s="8">
        <v>1</v>
      </c>
      <c r="CM61" s="9" t="s">
        <v>2</v>
      </c>
      <c r="CN61" s="10">
        <v>1</v>
      </c>
      <c r="CP61" s="29"/>
      <c r="CQ61" s="137" t="str">
        <f t="shared" ref="CQ61:CQ66" si="17">BE61</f>
        <v>Umhüllungen</v>
      </c>
      <c r="CR61" s="137"/>
      <c r="CS61" s="136"/>
      <c r="CT61" s="136"/>
      <c r="CU61" s="136"/>
    </row>
    <row r="62" spans="3:100" ht="21" customHeight="1" x14ac:dyDescent="0.25">
      <c r="C62" s="182"/>
      <c r="D62" s="157" t="s">
        <v>4</v>
      </c>
      <c r="E62" s="200"/>
      <c r="F62" s="200"/>
      <c r="G62" s="200"/>
      <c r="H62" s="200"/>
      <c r="I62" s="200"/>
      <c r="J62" s="200"/>
      <c r="K62" s="200"/>
      <c r="L62" s="200"/>
      <c r="M62" s="200"/>
      <c r="N62" s="200"/>
      <c r="O62" s="200"/>
      <c r="P62" s="200"/>
      <c r="Q62" s="200"/>
      <c r="R62" s="200"/>
      <c r="S62" s="200"/>
      <c r="T62" s="200"/>
      <c r="U62" s="200"/>
      <c r="V62" s="200"/>
      <c r="W62" s="200"/>
      <c r="X62" s="200"/>
      <c r="Y62" s="128" t="s">
        <v>263</v>
      </c>
      <c r="AL62" s="169" t="str">
        <f>IF(AND(AQ62=""),"",SUM(IF(AQ62=CQ62,1,0)))</f>
        <v/>
      </c>
      <c r="AM62" s="9" t="s">
        <v>2</v>
      </c>
      <c r="AN62" s="10">
        <v>1</v>
      </c>
      <c r="AQ62" s="137" t="str">
        <f>IF(E62="","",E62)</f>
        <v/>
      </c>
      <c r="AR62" s="131"/>
      <c r="AS62" s="131"/>
      <c r="AT62" s="131"/>
      <c r="AU62" s="131"/>
      <c r="BC62" s="182"/>
      <c r="BD62" s="157" t="s">
        <v>4</v>
      </c>
      <c r="BE62" s="200" t="s">
        <v>108</v>
      </c>
      <c r="BF62" s="200"/>
      <c r="BG62" s="200"/>
      <c r="BH62" s="200"/>
      <c r="BI62" s="200"/>
      <c r="BJ62" s="200"/>
      <c r="BK62" s="200"/>
      <c r="BL62" s="200"/>
      <c r="BM62" s="200"/>
      <c r="BN62" s="200"/>
      <c r="BO62" s="200"/>
      <c r="BP62" s="200"/>
      <c r="BQ62" s="200"/>
      <c r="BR62" s="200"/>
      <c r="BS62" s="200"/>
      <c r="BT62" s="200"/>
      <c r="BU62" s="200"/>
      <c r="BV62" s="200"/>
      <c r="BW62" s="200"/>
      <c r="BX62" s="200"/>
      <c r="BY62" s="128" t="s">
        <v>109</v>
      </c>
      <c r="CL62" s="8">
        <v>1</v>
      </c>
      <c r="CM62" s="9" t="s">
        <v>2</v>
      </c>
      <c r="CN62" s="10">
        <v>1</v>
      </c>
      <c r="CP62" s="29"/>
      <c r="CQ62" s="137" t="str">
        <f t="shared" si="17"/>
        <v>Inhalt</v>
      </c>
      <c r="CR62" s="137"/>
      <c r="CS62" s="136"/>
      <c r="CT62" s="136"/>
      <c r="CU62" s="136"/>
    </row>
    <row r="63" spans="3:100" ht="21" customHeight="1" x14ac:dyDescent="0.25">
      <c r="C63" s="182"/>
      <c r="D63" s="157" t="s">
        <v>4</v>
      </c>
      <c r="E63" s="200"/>
      <c r="F63" s="200"/>
      <c r="G63" s="200"/>
      <c r="H63" s="200"/>
      <c r="I63" s="200"/>
      <c r="J63" s="200"/>
      <c r="K63" s="200"/>
      <c r="L63" s="200"/>
      <c r="M63" s="200"/>
      <c r="N63" s="200"/>
      <c r="O63" s="200"/>
      <c r="P63" s="200"/>
      <c r="Q63" s="200"/>
      <c r="R63" s="200"/>
      <c r="S63" s="200"/>
      <c r="T63" s="200"/>
      <c r="U63" s="200"/>
      <c r="V63" s="200"/>
      <c r="W63" s="200"/>
      <c r="X63" s="200"/>
      <c r="Y63" s="128" t="s">
        <v>261</v>
      </c>
      <c r="AL63" s="169" t="str">
        <f>IF(E63="","",IF(COUNTIF($AQ$63:$AQ$64,E63)&gt;0,1/COUNTIF($E$63:$E$64,E63),0))</f>
        <v/>
      </c>
      <c r="AM63" s="9" t="s">
        <v>2</v>
      </c>
      <c r="AN63" s="10">
        <v>1</v>
      </c>
      <c r="AQ63" s="164" t="str">
        <f t="shared" si="16"/>
        <v>öffnen</v>
      </c>
      <c r="AR63" s="131"/>
      <c r="AS63" s="131"/>
      <c r="AT63" s="131"/>
      <c r="AU63" s="131"/>
      <c r="BC63" s="182"/>
      <c r="BD63" s="157" t="s">
        <v>4</v>
      </c>
      <c r="BE63" s="200" t="s">
        <v>110</v>
      </c>
      <c r="BF63" s="200"/>
      <c r="BG63" s="200"/>
      <c r="BH63" s="200"/>
      <c r="BI63" s="200"/>
      <c r="BJ63" s="200"/>
      <c r="BK63" s="200"/>
      <c r="BL63" s="200"/>
      <c r="BM63" s="200"/>
      <c r="BN63" s="200"/>
      <c r="BO63" s="200"/>
      <c r="BP63" s="200"/>
      <c r="BQ63" s="200"/>
      <c r="BR63" s="200"/>
      <c r="BS63" s="200"/>
      <c r="BT63" s="200"/>
      <c r="BU63" s="200"/>
      <c r="BV63" s="200"/>
      <c r="BW63" s="200"/>
      <c r="BX63" s="200"/>
      <c r="BY63" s="128" t="s">
        <v>66</v>
      </c>
      <c r="CL63" s="8">
        <v>1</v>
      </c>
      <c r="CM63" s="9" t="s">
        <v>2</v>
      </c>
      <c r="CN63" s="10">
        <v>1</v>
      </c>
      <c r="CP63" s="29"/>
      <c r="CQ63" s="137" t="str">
        <f t="shared" si="17"/>
        <v>öffnen</v>
      </c>
      <c r="CR63" s="137"/>
      <c r="CS63" s="136"/>
      <c r="CT63" s="136"/>
      <c r="CU63" s="136"/>
    </row>
    <row r="64" spans="3:100" ht="21" customHeight="1" x14ac:dyDescent="0.25">
      <c r="C64" s="182"/>
      <c r="D64" s="157" t="s">
        <v>4</v>
      </c>
      <c r="E64" s="200"/>
      <c r="F64" s="200"/>
      <c r="G64" s="200"/>
      <c r="H64" s="200"/>
      <c r="I64" s="200"/>
      <c r="J64" s="200"/>
      <c r="K64" s="200"/>
      <c r="L64" s="200"/>
      <c r="M64" s="200"/>
      <c r="N64" s="200"/>
      <c r="O64" s="200"/>
      <c r="P64" s="200"/>
      <c r="Q64" s="200"/>
      <c r="R64" s="200"/>
      <c r="S64" s="200"/>
      <c r="T64" s="200"/>
      <c r="U64" s="200"/>
      <c r="V64" s="200"/>
      <c r="W64" s="200"/>
      <c r="X64" s="200"/>
      <c r="Y64" s="128" t="s">
        <v>264</v>
      </c>
      <c r="AL64" s="169" t="str">
        <f>IF(E64="","",IF(COUNTIF($AQ$63:$AQ$64,E64)&gt;0,1/COUNTIF($E$63:$E$64,E64),0))</f>
        <v/>
      </c>
      <c r="AM64" s="9" t="s">
        <v>2</v>
      </c>
      <c r="AN64" s="10">
        <v>1</v>
      </c>
      <c r="AQ64" s="164" t="str">
        <f t="shared" si="16"/>
        <v>Veränderung der Verpackung</v>
      </c>
      <c r="AR64" s="131"/>
      <c r="AS64" s="131"/>
      <c r="AT64" s="131"/>
      <c r="AU64" s="131"/>
      <c r="BC64" s="182"/>
      <c r="BD64" s="157" t="s">
        <v>4</v>
      </c>
      <c r="BE64" s="200" t="s">
        <v>111</v>
      </c>
      <c r="BF64" s="200"/>
      <c r="BG64" s="200"/>
      <c r="BH64" s="200"/>
      <c r="BI64" s="200"/>
      <c r="BJ64" s="200"/>
      <c r="BK64" s="200"/>
      <c r="BL64" s="200"/>
      <c r="BM64" s="200"/>
      <c r="BN64" s="200"/>
      <c r="BO64" s="200"/>
      <c r="BP64" s="200"/>
      <c r="BQ64" s="200"/>
      <c r="BR64" s="200"/>
      <c r="BS64" s="200"/>
      <c r="BT64" s="200"/>
      <c r="BU64" s="200"/>
      <c r="BV64" s="200"/>
      <c r="BW64" s="200"/>
      <c r="BX64" s="200"/>
      <c r="BY64" s="128" t="s">
        <v>112</v>
      </c>
      <c r="CL64" s="8">
        <v>1</v>
      </c>
      <c r="CM64" s="9" t="s">
        <v>2</v>
      </c>
      <c r="CN64" s="10">
        <v>1</v>
      </c>
      <c r="CP64" s="29"/>
      <c r="CQ64" s="137" t="str">
        <f t="shared" si="17"/>
        <v>Veränderung der Verpackung</v>
      </c>
      <c r="CR64" s="137"/>
      <c r="CS64" s="136"/>
      <c r="CT64" s="136"/>
      <c r="CU64" s="136"/>
    </row>
    <row r="65" spans="1:107" ht="21" customHeight="1" x14ac:dyDescent="0.25">
      <c r="C65" s="182"/>
      <c r="D65" s="157" t="s">
        <v>4</v>
      </c>
      <c r="E65" s="200"/>
      <c r="F65" s="200"/>
      <c r="G65" s="200"/>
      <c r="H65" s="200"/>
      <c r="I65" s="200"/>
      <c r="J65" s="200"/>
      <c r="K65" s="200"/>
      <c r="L65" s="200"/>
      <c r="M65" s="200"/>
      <c r="N65" s="200"/>
      <c r="O65" s="200"/>
      <c r="P65" s="200"/>
      <c r="Q65" s="200"/>
      <c r="R65" s="200"/>
      <c r="S65" s="200"/>
      <c r="T65" s="200"/>
      <c r="U65" s="200"/>
      <c r="V65" s="200"/>
      <c r="W65" s="200"/>
      <c r="X65" s="200"/>
      <c r="Y65" s="128" t="s">
        <v>261</v>
      </c>
      <c r="AL65" s="169" t="str">
        <f>IF(E65="","",IF(COUNTIF($AQ$65:$AQ$66,E65)&gt;0,1/COUNTIF($E$65:$E$66,E65),0))</f>
        <v/>
      </c>
      <c r="AM65" s="9" t="s">
        <v>2</v>
      </c>
      <c r="AN65" s="10">
        <v>1</v>
      </c>
      <c r="AQ65" s="164" t="str">
        <f t="shared" si="16"/>
        <v>vermehrt</v>
      </c>
      <c r="AR65" s="131"/>
      <c r="AS65" s="131"/>
      <c r="AT65" s="131"/>
      <c r="AU65" s="131"/>
      <c r="BC65" s="182"/>
      <c r="BD65" s="157" t="s">
        <v>4</v>
      </c>
      <c r="BE65" s="200" t="s">
        <v>113</v>
      </c>
      <c r="BF65" s="200"/>
      <c r="BG65" s="200"/>
      <c r="BH65" s="200"/>
      <c r="BI65" s="200"/>
      <c r="BJ65" s="200"/>
      <c r="BK65" s="200"/>
      <c r="BL65" s="200"/>
      <c r="BM65" s="200"/>
      <c r="BN65" s="200"/>
      <c r="BO65" s="200"/>
      <c r="BP65" s="200"/>
      <c r="BQ65" s="200"/>
      <c r="BR65" s="200"/>
      <c r="BS65" s="200"/>
      <c r="BT65" s="200"/>
      <c r="BU65" s="200"/>
      <c r="BV65" s="200"/>
      <c r="BW65" s="200"/>
      <c r="BX65" s="200"/>
      <c r="BY65" s="128" t="s">
        <v>66</v>
      </c>
      <c r="CL65" s="8">
        <v>1</v>
      </c>
      <c r="CM65" s="9" t="s">
        <v>2</v>
      </c>
      <c r="CN65" s="10">
        <v>1</v>
      </c>
      <c r="CP65" s="29"/>
      <c r="CQ65" s="137" t="str">
        <f t="shared" si="17"/>
        <v>vermehrt</v>
      </c>
      <c r="CR65" s="137"/>
      <c r="CS65" s="136"/>
      <c r="CT65" s="136"/>
      <c r="CU65" s="136"/>
    </row>
    <row r="66" spans="1:107" ht="21" customHeight="1" x14ac:dyDescent="0.25">
      <c r="C66" s="182"/>
      <c r="D66" s="157" t="s">
        <v>4</v>
      </c>
      <c r="E66" s="200"/>
      <c r="F66" s="200"/>
      <c r="G66" s="200"/>
      <c r="H66" s="200"/>
      <c r="I66" s="200"/>
      <c r="J66" s="200"/>
      <c r="K66" s="200"/>
      <c r="L66" s="200"/>
      <c r="M66" s="200"/>
      <c r="N66" s="200"/>
      <c r="O66" s="200"/>
      <c r="P66" s="200"/>
      <c r="Q66" s="200"/>
      <c r="R66" s="200"/>
      <c r="S66" s="200"/>
      <c r="T66" s="200"/>
      <c r="U66" s="200"/>
      <c r="V66" s="200"/>
      <c r="W66" s="200"/>
      <c r="X66" s="200"/>
      <c r="Y66" s="128" t="s">
        <v>265</v>
      </c>
      <c r="AL66" s="169" t="str">
        <f>IF(E66="","",IF(COUNTIF($AQ$65:$AQ$66,E66)&gt;0,1/COUNTIF($E$65:$E$66,E66),0))</f>
        <v/>
      </c>
      <c r="AM66" s="9" t="s">
        <v>2</v>
      </c>
      <c r="AN66" s="10">
        <v>1</v>
      </c>
      <c r="AQ66" s="164" t="str">
        <f t="shared" ref="AQ66" si="18">CQ66</f>
        <v>vermindert</v>
      </c>
      <c r="AR66" s="131"/>
      <c r="AS66" s="131"/>
      <c r="AT66" s="131"/>
      <c r="AU66" s="131"/>
      <c r="BC66" s="182"/>
      <c r="BD66" s="157" t="s">
        <v>4</v>
      </c>
      <c r="BE66" s="200" t="s">
        <v>114</v>
      </c>
      <c r="BF66" s="200"/>
      <c r="BG66" s="200"/>
      <c r="BH66" s="200"/>
      <c r="BI66" s="200"/>
      <c r="BJ66" s="200"/>
      <c r="BK66" s="200"/>
      <c r="BL66" s="200"/>
      <c r="BM66" s="200"/>
      <c r="BN66" s="200"/>
      <c r="BO66" s="200"/>
      <c r="BP66" s="200"/>
      <c r="BQ66" s="200"/>
      <c r="BR66" s="200"/>
      <c r="BS66" s="200"/>
      <c r="BT66" s="200"/>
      <c r="BU66" s="200"/>
      <c r="BV66" s="200"/>
      <c r="BW66" s="200"/>
      <c r="BX66" s="200"/>
      <c r="BY66" s="128" t="s">
        <v>115</v>
      </c>
      <c r="CL66" s="8">
        <v>1</v>
      </c>
      <c r="CM66" s="9" t="s">
        <v>2</v>
      </c>
      <c r="CN66" s="10">
        <v>1</v>
      </c>
      <c r="CP66" s="29"/>
      <c r="CQ66" s="137" t="str">
        <f t="shared" si="17"/>
        <v>vermindert</v>
      </c>
      <c r="CR66" s="137"/>
      <c r="CS66" s="136"/>
      <c r="CT66" s="136"/>
      <c r="CU66" s="136"/>
    </row>
    <row r="67" spans="1:107" ht="39.950000000000003" customHeight="1" x14ac:dyDescent="0.25">
      <c r="A67"/>
      <c r="B67"/>
      <c r="C67" s="23"/>
      <c r="AQ67" s="135"/>
      <c r="BC67" s="23"/>
      <c r="CL67" s="28"/>
      <c r="CM67" s="28"/>
      <c r="CN67" s="28"/>
      <c r="CP67"/>
      <c r="CQ67"/>
      <c r="CR67"/>
      <c r="CS67"/>
      <c r="CT67"/>
      <c r="CU67"/>
      <c r="CW67"/>
      <c r="DB67"/>
      <c r="DC67"/>
    </row>
    <row r="68" spans="1:107" ht="20.100000000000001" customHeight="1" thickBot="1" x14ac:dyDescent="0.3">
      <c r="A68"/>
      <c r="B68"/>
      <c r="C68" s="21" t="s">
        <v>64</v>
      </c>
      <c r="D68" s="19"/>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129" t="s">
        <v>5</v>
      </c>
      <c r="AL68"/>
      <c r="AM68"/>
      <c r="AN68"/>
      <c r="AO68"/>
      <c r="AQ68" s="135"/>
      <c r="BC68" s="21" t="s">
        <v>64</v>
      </c>
      <c r="BD68" s="19"/>
      <c r="BE68" s="20"/>
      <c r="BF68" s="20"/>
      <c r="BG68" s="20"/>
      <c r="BH68" s="20"/>
      <c r="BI68" s="20"/>
      <c r="BJ68" s="20"/>
      <c r="BK68" s="20"/>
      <c r="BL68" s="20"/>
      <c r="BM68" s="20"/>
      <c r="BN68" s="20"/>
      <c r="BO68" s="20"/>
      <c r="BP68" s="20"/>
      <c r="BQ68" s="20"/>
      <c r="BR68" s="20"/>
      <c r="BS68" s="20"/>
      <c r="BT68" s="20"/>
      <c r="BU68" s="20"/>
      <c r="BV68" s="20"/>
      <c r="BW68" s="20"/>
      <c r="BX68" s="20"/>
      <c r="BY68" s="20"/>
      <c r="BZ68" s="20"/>
      <c r="CA68" s="20"/>
      <c r="CB68" s="20"/>
      <c r="CC68" s="20"/>
      <c r="CD68" s="20"/>
      <c r="CE68" s="20"/>
      <c r="CF68" s="20"/>
      <c r="CG68" s="20"/>
      <c r="CH68" s="20"/>
      <c r="CI68" s="20"/>
      <c r="CJ68" s="129" t="s">
        <v>5</v>
      </c>
      <c r="CL68" s="11" t="s">
        <v>1</v>
      </c>
      <c r="CM68" s="14" t="s">
        <v>2</v>
      </c>
      <c r="CN68" s="11" t="s">
        <v>3</v>
      </c>
      <c r="CW68"/>
      <c r="DB68"/>
      <c r="DC68"/>
    </row>
    <row r="69" spans="1:107" ht="10.15" customHeight="1" x14ac:dyDescent="0.25">
      <c r="A69"/>
      <c r="B69"/>
      <c r="C69" s="24"/>
      <c r="D69" s="7"/>
      <c r="AL69" s="6"/>
      <c r="AM69" s="6"/>
      <c r="AN69" s="6"/>
      <c r="AO69"/>
      <c r="AQ69" s="135"/>
      <c r="BC69" s="24"/>
      <c r="BD69" s="7"/>
      <c r="CL69" s="22"/>
      <c r="CM69" s="22"/>
      <c r="CN69" s="22"/>
      <c r="CW69"/>
      <c r="DB69"/>
      <c r="DC69"/>
    </row>
    <row r="70" spans="1:107" ht="30" customHeight="1" x14ac:dyDescent="0.25">
      <c r="C70" s="182" t="s">
        <v>69</v>
      </c>
      <c r="D70" s="202" t="s">
        <v>259</v>
      </c>
      <c r="E70" s="202"/>
      <c r="F70" s="202"/>
      <c r="G70" s="202"/>
      <c r="H70" s="202"/>
      <c r="I70" s="202"/>
      <c r="J70" s="202"/>
      <c r="K70" s="202"/>
      <c r="L70" s="202"/>
      <c r="M70" s="202"/>
      <c r="N70" s="202"/>
      <c r="O70" s="202"/>
      <c r="P70" s="202"/>
      <c r="Q70" s="202"/>
      <c r="R70" s="202"/>
      <c r="S70" s="202"/>
      <c r="T70" s="202"/>
      <c r="U70" s="202"/>
      <c r="V70" s="202"/>
      <c r="W70" s="202"/>
      <c r="X70" s="202"/>
      <c r="Y70" s="202"/>
      <c r="Z70" s="202"/>
      <c r="AA70" s="202"/>
      <c r="AB70" s="202"/>
      <c r="AC70" s="202"/>
      <c r="AD70" s="202"/>
      <c r="AE70" s="202"/>
      <c r="AF70" s="202"/>
      <c r="AG70" s="202"/>
      <c r="AH70" s="202"/>
      <c r="AI70" s="202"/>
      <c r="AJ70" s="202"/>
      <c r="BC70" s="182" t="s">
        <v>79</v>
      </c>
      <c r="BD70" s="202" t="s">
        <v>177</v>
      </c>
      <c r="BE70" s="202"/>
      <c r="BF70" s="202"/>
      <c r="BG70" s="202"/>
      <c r="BH70" s="202"/>
      <c r="BI70" s="202"/>
      <c r="BJ70" s="202"/>
      <c r="BK70" s="202"/>
      <c r="BL70" s="202"/>
      <c r="BM70" s="202"/>
      <c r="BN70" s="202"/>
      <c r="BO70" s="202"/>
      <c r="BP70" s="202"/>
      <c r="BQ70" s="202"/>
      <c r="BR70" s="202"/>
      <c r="BS70" s="202"/>
      <c r="BT70" s="202"/>
      <c r="BU70" s="202"/>
      <c r="BV70" s="202"/>
      <c r="BW70" s="202"/>
      <c r="BX70" s="202"/>
      <c r="BY70" s="202"/>
      <c r="BZ70" s="202"/>
      <c r="CA70" s="202"/>
      <c r="CB70" s="202"/>
      <c r="CC70" s="202"/>
      <c r="CD70" s="202"/>
      <c r="CE70" s="202"/>
      <c r="CF70" s="202"/>
      <c r="CG70" s="202"/>
      <c r="CH70" s="202"/>
      <c r="CI70" s="202"/>
      <c r="CJ70" s="202"/>
    </row>
    <row r="71" spans="1:107" ht="45" x14ac:dyDescent="0.25">
      <c r="C71" s="182"/>
      <c r="D71" s="189" t="s">
        <v>133</v>
      </c>
      <c r="E71" s="187"/>
      <c r="F71" s="188" t="s">
        <v>144</v>
      </c>
      <c r="G71" s="187"/>
      <c r="H71" s="128"/>
      <c r="BC71" s="182"/>
      <c r="BD71" s="189" t="s">
        <v>133</v>
      </c>
      <c r="BE71" s="187"/>
      <c r="BF71" s="188" t="s">
        <v>144</v>
      </c>
      <c r="BG71" s="187"/>
      <c r="BH71" s="128"/>
    </row>
    <row r="72" spans="1:107" ht="6" customHeight="1" x14ac:dyDescent="0.25">
      <c r="C72" s="182"/>
      <c r="D72" s="185"/>
      <c r="E72" s="128"/>
      <c r="F72" s="190"/>
      <c r="G72" s="128"/>
      <c r="H72" s="128"/>
      <c r="BC72" s="182"/>
      <c r="BD72" s="185"/>
      <c r="BE72" s="128"/>
      <c r="BF72" s="190"/>
      <c r="BG72" s="128"/>
      <c r="BH72" s="128"/>
    </row>
    <row r="73" spans="1:107" ht="21" customHeight="1" x14ac:dyDescent="0.25">
      <c r="C73" s="182"/>
      <c r="D73" s="199"/>
      <c r="E73" s="190"/>
      <c r="F73" s="199"/>
      <c r="G73" s="128"/>
      <c r="H73" s="205" t="s">
        <v>239</v>
      </c>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L73" s="193" t="str">
        <f t="shared" ref="AL73" si="19">IF(COUNTIF(AQ73:AR73,"x")=0,"",SUM(IF(AND(CQ73="x",AQ73=CQ73),1,0),IF(AND(CR73="x",AR73=CR73),1,0))-(IF(COUNTIF(AQ73:AR73,"x")&gt;1,1,0)))</f>
        <v/>
      </c>
      <c r="AM73" s="9" t="s">
        <v>2</v>
      </c>
      <c r="AN73" s="10">
        <v>1</v>
      </c>
      <c r="AQ73" s="137" t="str">
        <f t="shared" ref="AQ73" si="20">IF(D73="","",D73)</f>
        <v/>
      </c>
      <c r="AR73" s="137" t="str">
        <f t="shared" ref="AR73" si="21">IF(F73="","",F73)</f>
        <v/>
      </c>
      <c r="AS73" s="131"/>
      <c r="AT73" s="131"/>
      <c r="AU73" s="131"/>
      <c r="BC73" s="182"/>
      <c r="BD73" s="192" t="s">
        <v>10</v>
      </c>
      <c r="BE73" s="190"/>
      <c r="BF73" s="192"/>
      <c r="BG73" s="128"/>
      <c r="BH73" s="205" t="s">
        <v>167</v>
      </c>
      <c r="BI73" s="205"/>
      <c r="BJ73" s="205"/>
      <c r="BK73" s="205"/>
      <c r="BL73" s="205"/>
      <c r="BM73" s="205"/>
      <c r="BN73" s="205"/>
      <c r="BO73" s="205"/>
      <c r="BP73" s="205"/>
      <c r="BQ73" s="205"/>
      <c r="BR73" s="205"/>
      <c r="BS73" s="205"/>
      <c r="BT73" s="205"/>
      <c r="BU73" s="205"/>
      <c r="BV73" s="205"/>
      <c r="BW73" s="205"/>
      <c r="BX73" s="205"/>
      <c r="BY73" s="205"/>
      <c r="BZ73" s="205"/>
      <c r="CA73" s="205"/>
      <c r="CB73" s="205"/>
      <c r="CC73" s="205"/>
      <c r="CD73" s="205"/>
      <c r="CE73" s="205"/>
      <c r="CF73" s="205"/>
      <c r="CG73" s="205"/>
      <c r="CH73" s="205"/>
      <c r="CI73" s="205"/>
      <c r="CJ73" s="205"/>
      <c r="CL73" s="8">
        <v>1</v>
      </c>
      <c r="CM73" s="9" t="s">
        <v>2</v>
      </c>
      <c r="CN73" s="10">
        <v>1</v>
      </c>
      <c r="CP73" s="29"/>
      <c r="CQ73" s="137" t="str">
        <f>BD73</f>
        <v>x</v>
      </c>
      <c r="CR73" s="137">
        <f>BF73</f>
        <v>0</v>
      </c>
      <c r="CS73" s="136"/>
      <c r="CT73" s="136"/>
      <c r="CU73" s="136"/>
    </row>
    <row r="74" spans="1:107" ht="30" customHeight="1" x14ac:dyDescent="0.25">
      <c r="C74" s="182"/>
      <c r="D74" s="183"/>
      <c r="E74" s="128"/>
      <c r="F74" s="183"/>
      <c r="G74" s="128"/>
      <c r="H74" s="205"/>
      <c r="I74" s="205"/>
      <c r="J74" s="205"/>
      <c r="K74" s="205"/>
      <c r="L74" s="205"/>
      <c r="M74" s="205"/>
      <c r="N74" s="205"/>
      <c r="O74" s="205"/>
      <c r="P74" s="205"/>
      <c r="Q74" s="205"/>
      <c r="R74" s="205"/>
      <c r="S74" s="205"/>
      <c r="T74" s="205"/>
      <c r="U74" s="205"/>
      <c r="V74" s="205"/>
      <c r="W74" s="205"/>
      <c r="X74" s="205"/>
      <c r="Y74" s="205"/>
      <c r="Z74" s="205"/>
      <c r="AA74" s="205"/>
      <c r="AB74" s="205"/>
      <c r="AC74" s="205"/>
      <c r="AD74" s="205"/>
      <c r="AE74" s="205"/>
      <c r="AF74" s="205"/>
      <c r="AG74" s="205"/>
      <c r="AH74" s="205"/>
      <c r="AI74" s="205"/>
      <c r="AJ74" s="205"/>
      <c r="BC74" s="182"/>
      <c r="BD74" s="183"/>
      <c r="BE74" s="128"/>
      <c r="BF74" s="183"/>
      <c r="BG74" s="128"/>
      <c r="BH74" s="205"/>
      <c r="BI74" s="205"/>
      <c r="BJ74" s="205"/>
      <c r="BK74" s="205"/>
      <c r="BL74" s="205"/>
      <c r="BM74" s="205"/>
      <c r="BN74" s="205"/>
      <c r="BO74" s="205"/>
      <c r="BP74" s="205"/>
      <c r="BQ74" s="205"/>
      <c r="BR74" s="205"/>
      <c r="BS74" s="205"/>
      <c r="BT74" s="205"/>
      <c r="BU74" s="205"/>
      <c r="BV74" s="205"/>
      <c r="BW74" s="205"/>
      <c r="BX74" s="205"/>
      <c r="BY74" s="205"/>
      <c r="BZ74" s="205"/>
      <c r="CA74" s="205"/>
      <c r="CB74" s="205"/>
      <c r="CC74" s="205"/>
      <c r="CD74" s="205"/>
      <c r="CE74" s="205"/>
      <c r="CF74" s="205"/>
      <c r="CG74" s="205"/>
      <c r="CH74" s="205"/>
      <c r="CI74" s="205"/>
      <c r="CJ74" s="205"/>
    </row>
    <row r="75" spans="1:107" ht="21" customHeight="1" x14ac:dyDescent="0.25">
      <c r="C75" s="182"/>
      <c r="D75" s="199"/>
      <c r="E75" s="190"/>
      <c r="F75" s="199"/>
      <c r="G75" s="128"/>
      <c r="H75" s="205" t="s">
        <v>240</v>
      </c>
      <c r="I75" s="205"/>
      <c r="J75" s="205"/>
      <c r="K75" s="205"/>
      <c r="L75" s="205"/>
      <c r="M75" s="205"/>
      <c r="N75" s="205"/>
      <c r="O75" s="205"/>
      <c r="P75" s="205"/>
      <c r="Q75" s="205"/>
      <c r="R75" s="205"/>
      <c r="S75" s="205"/>
      <c r="T75" s="205"/>
      <c r="U75" s="205"/>
      <c r="V75" s="205"/>
      <c r="W75" s="205"/>
      <c r="X75" s="205"/>
      <c r="Y75" s="205"/>
      <c r="Z75" s="205"/>
      <c r="AA75" s="205"/>
      <c r="AB75" s="205"/>
      <c r="AC75" s="205"/>
      <c r="AD75" s="205"/>
      <c r="AE75" s="205"/>
      <c r="AF75" s="205"/>
      <c r="AG75" s="205"/>
      <c r="AH75" s="205"/>
      <c r="AI75" s="205"/>
      <c r="AJ75" s="205"/>
      <c r="AL75" s="193" t="str">
        <f>IF(COUNTIF(AQ75:AR75,"x")=0,"",SUM(IF(AND(CQ75="x",AQ75=CQ75),1,0),IF(AND(CR75="x",AR75=CR75),1,0))-(IF(COUNTIF(AQ75:AR75,"x")&gt;1,1,0)))</f>
        <v/>
      </c>
      <c r="AM75" s="9" t="s">
        <v>2</v>
      </c>
      <c r="AN75" s="10">
        <v>1</v>
      </c>
      <c r="AQ75" s="137" t="str">
        <f>IF(D75="","",D75)</f>
        <v/>
      </c>
      <c r="AR75" s="137" t="str">
        <f>IF(F75="","",F75)</f>
        <v/>
      </c>
      <c r="AS75" s="131"/>
      <c r="AT75" s="131"/>
      <c r="AU75" s="131"/>
      <c r="BC75" s="182"/>
      <c r="BD75" s="192"/>
      <c r="BE75" s="190"/>
      <c r="BF75" s="192" t="s">
        <v>10</v>
      </c>
      <c r="BG75" s="128"/>
      <c r="BH75" s="205" t="s">
        <v>165</v>
      </c>
      <c r="BI75" s="205"/>
      <c r="BJ75" s="205"/>
      <c r="BK75" s="205"/>
      <c r="BL75" s="205"/>
      <c r="BM75" s="205"/>
      <c r="BN75" s="205"/>
      <c r="BO75" s="205"/>
      <c r="BP75" s="205"/>
      <c r="BQ75" s="205"/>
      <c r="BR75" s="205"/>
      <c r="BS75" s="205"/>
      <c r="BT75" s="205"/>
      <c r="BU75" s="205"/>
      <c r="BV75" s="205"/>
      <c r="BW75" s="205"/>
      <c r="BX75" s="205"/>
      <c r="BY75" s="205"/>
      <c r="BZ75" s="205"/>
      <c r="CA75" s="205"/>
      <c r="CB75" s="205"/>
      <c r="CC75" s="205"/>
      <c r="CD75" s="205"/>
      <c r="CE75" s="205"/>
      <c r="CF75" s="205"/>
      <c r="CG75" s="205"/>
      <c r="CH75" s="205"/>
      <c r="CI75" s="205"/>
      <c r="CJ75" s="205"/>
      <c r="CL75" s="8">
        <v>1</v>
      </c>
      <c r="CM75" s="9" t="s">
        <v>2</v>
      </c>
      <c r="CN75" s="10">
        <v>1</v>
      </c>
      <c r="CP75" s="29"/>
      <c r="CQ75" s="137">
        <f>BD75</f>
        <v>0</v>
      </c>
      <c r="CR75" s="137" t="str">
        <f>BF75</f>
        <v>x</v>
      </c>
      <c r="CS75" s="136"/>
      <c r="CT75" s="136"/>
      <c r="CU75" s="136"/>
    </row>
    <row r="76" spans="1:107" ht="21" customHeight="1" x14ac:dyDescent="0.25">
      <c r="C76" s="182"/>
      <c r="D76" s="183"/>
      <c r="E76" s="128"/>
      <c r="F76" s="183"/>
      <c r="G76" s="128"/>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BC76" s="182"/>
      <c r="BD76" s="183"/>
      <c r="BE76" s="128"/>
      <c r="BF76" s="128"/>
      <c r="BG76" s="128"/>
      <c r="BH76" s="205"/>
      <c r="BI76" s="205"/>
      <c r="BJ76" s="205"/>
      <c r="BK76" s="205"/>
      <c r="BL76" s="205"/>
      <c r="BM76" s="205"/>
      <c r="BN76" s="205"/>
      <c r="BO76" s="205"/>
      <c r="BP76" s="205"/>
      <c r="BQ76" s="205"/>
      <c r="BR76" s="205"/>
      <c r="BS76" s="205"/>
      <c r="BT76" s="205"/>
      <c r="BU76" s="205"/>
      <c r="BV76" s="205"/>
      <c r="BW76" s="205"/>
      <c r="BX76" s="205"/>
      <c r="BY76" s="205"/>
      <c r="BZ76" s="205"/>
      <c r="CA76" s="205"/>
      <c r="CB76" s="205"/>
      <c r="CC76" s="205"/>
      <c r="CD76" s="205"/>
      <c r="CE76" s="205"/>
      <c r="CF76" s="205"/>
      <c r="CG76" s="205"/>
      <c r="CH76" s="205"/>
      <c r="CI76" s="205"/>
      <c r="CJ76" s="205"/>
    </row>
    <row r="77" spans="1:107" ht="21" customHeight="1" x14ac:dyDescent="0.25">
      <c r="C77" s="182"/>
      <c r="D77" s="199"/>
      <c r="E77" s="190"/>
      <c r="F77" s="199"/>
      <c r="G77" s="128"/>
      <c r="H77" s="205" t="s">
        <v>241</v>
      </c>
      <c r="I77" s="205"/>
      <c r="J77" s="205"/>
      <c r="K77" s="205"/>
      <c r="L77" s="205"/>
      <c r="M77" s="205"/>
      <c r="N77" s="205"/>
      <c r="O77" s="205"/>
      <c r="P77" s="205"/>
      <c r="Q77" s="205"/>
      <c r="R77" s="205"/>
      <c r="S77" s="205"/>
      <c r="T77" s="205"/>
      <c r="U77" s="205"/>
      <c r="V77" s="205"/>
      <c r="W77" s="205"/>
      <c r="X77" s="205"/>
      <c r="Y77" s="205"/>
      <c r="Z77" s="205"/>
      <c r="AA77" s="205"/>
      <c r="AB77" s="205"/>
      <c r="AC77" s="205"/>
      <c r="AD77" s="205"/>
      <c r="AE77" s="205"/>
      <c r="AF77" s="205"/>
      <c r="AG77" s="205"/>
      <c r="AH77" s="205"/>
      <c r="AI77" s="205"/>
      <c r="AJ77" s="205"/>
      <c r="AL77" s="193" t="str">
        <f t="shared" ref="AL77" si="22">IF(COUNTIF(AQ77:AR77,"x")=0,"",SUM(IF(AND(CQ77="x",AQ77=CQ77),1,0),IF(AND(CR77="x",AR77=CR77),1,0))-(IF(COUNTIF(AQ77:AR77,"x")&gt;1,1,0)))</f>
        <v/>
      </c>
      <c r="AM77" s="9" t="s">
        <v>2</v>
      </c>
      <c r="AN77" s="10">
        <v>1</v>
      </c>
      <c r="AQ77" s="137" t="str">
        <f t="shared" ref="AQ77" si="23">IF(D77="","",D77)</f>
        <v/>
      </c>
      <c r="AR77" s="137" t="str">
        <f t="shared" ref="AR77" si="24">IF(F77="","",F77)</f>
        <v/>
      </c>
      <c r="AS77" s="131"/>
      <c r="AT77" s="131"/>
      <c r="AU77" s="131"/>
      <c r="BC77" s="182"/>
      <c r="BD77" s="192" t="s">
        <v>10</v>
      </c>
      <c r="BE77" s="190"/>
      <c r="BF77" s="192"/>
      <c r="BG77" s="128"/>
      <c r="BH77" s="205" t="s">
        <v>169</v>
      </c>
      <c r="BI77" s="205"/>
      <c r="BJ77" s="205"/>
      <c r="BK77" s="205"/>
      <c r="BL77" s="205"/>
      <c r="BM77" s="205"/>
      <c r="BN77" s="205"/>
      <c r="BO77" s="205"/>
      <c r="BP77" s="205"/>
      <c r="BQ77" s="205"/>
      <c r="BR77" s="205"/>
      <c r="BS77" s="205"/>
      <c r="BT77" s="205"/>
      <c r="BU77" s="205"/>
      <c r="BV77" s="205"/>
      <c r="BW77" s="205"/>
      <c r="BX77" s="205"/>
      <c r="BY77" s="205"/>
      <c r="BZ77" s="205"/>
      <c r="CA77" s="205"/>
      <c r="CB77" s="205"/>
      <c r="CC77" s="205"/>
      <c r="CD77" s="205"/>
      <c r="CE77" s="205"/>
      <c r="CF77" s="205"/>
      <c r="CG77" s="205"/>
      <c r="CH77" s="205"/>
      <c r="CI77" s="205"/>
      <c r="CJ77" s="205"/>
      <c r="CL77" s="8">
        <v>1</v>
      </c>
      <c r="CM77" s="9" t="s">
        <v>2</v>
      </c>
      <c r="CN77" s="10">
        <v>1</v>
      </c>
      <c r="CP77" s="29"/>
      <c r="CQ77" s="137" t="str">
        <f>BD77</f>
        <v>x</v>
      </c>
      <c r="CR77" s="137">
        <f>BF77</f>
        <v>0</v>
      </c>
      <c r="CS77" s="136"/>
      <c r="CT77" s="136"/>
      <c r="CU77" s="136"/>
    </row>
    <row r="78" spans="1:107" ht="30" customHeight="1" x14ac:dyDescent="0.25">
      <c r="C78" s="182"/>
      <c r="D78" s="183"/>
      <c r="E78" s="128"/>
      <c r="F78" s="183"/>
      <c r="G78" s="128"/>
      <c r="H78" s="205"/>
      <c r="I78" s="205"/>
      <c r="J78" s="205"/>
      <c r="K78" s="205"/>
      <c r="L78" s="205"/>
      <c r="M78" s="205"/>
      <c r="N78" s="205"/>
      <c r="O78" s="205"/>
      <c r="P78" s="205"/>
      <c r="Q78" s="205"/>
      <c r="R78" s="205"/>
      <c r="S78" s="205"/>
      <c r="T78" s="205"/>
      <c r="U78" s="205"/>
      <c r="V78" s="205"/>
      <c r="W78" s="205"/>
      <c r="X78" s="205"/>
      <c r="Y78" s="205"/>
      <c r="Z78" s="205"/>
      <c r="AA78" s="205"/>
      <c r="AB78" s="205"/>
      <c r="AC78" s="205"/>
      <c r="AD78" s="205"/>
      <c r="AE78" s="205"/>
      <c r="AF78" s="205"/>
      <c r="AG78" s="205"/>
      <c r="AH78" s="205"/>
      <c r="AI78" s="205"/>
      <c r="AJ78" s="205"/>
      <c r="BC78" s="182"/>
      <c r="BD78" s="183"/>
      <c r="BE78" s="128"/>
      <c r="BF78" s="183"/>
      <c r="BG78" s="128"/>
      <c r="BH78" s="205"/>
      <c r="BI78" s="205"/>
      <c r="BJ78" s="205"/>
      <c r="BK78" s="205"/>
      <c r="BL78" s="205"/>
      <c r="BM78" s="205"/>
      <c r="BN78" s="205"/>
      <c r="BO78" s="205"/>
      <c r="BP78" s="205"/>
      <c r="BQ78" s="205"/>
      <c r="BR78" s="205"/>
      <c r="BS78" s="205"/>
      <c r="BT78" s="205"/>
      <c r="BU78" s="205"/>
      <c r="BV78" s="205"/>
      <c r="BW78" s="205"/>
      <c r="BX78" s="205"/>
      <c r="BY78" s="205"/>
      <c r="BZ78" s="205"/>
      <c r="CA78" s="205"/>
      <c r="CB78" s="205"/>
      <c r="CC78" s="205"/>
      <c r="CD78" s="205"/>
      <c r="CE78" s="205"/>
      <c r="CF78" s="205"/>
      <c r="CG78" s="205"/>
      <c r="CH78" s="205"/>
      <c r="CI78" s="205"/>
      <c r="CJ78" s="205"/>
    </row>
    <row r="79" spans="1:107" ht="21" customHeight="1" x14ac:dyDescent="0.25">
      <c r="C79" s="182"/>
      <c r="D79" s="199"/>
      <c r="E79" s="190"/>
      <c r="F79" s="199"/>
      <c r="G79" s="128"/>
      <c r="H79" s="205" t="s">
        <v>242</v>
      </c>
      <c r="I79" s="205"/>
      <c r="J79" s="205"/>
      <c r="K79" s="205"/>
      <c r="L79" s="205"/>
      <c r="M79" s="205"/>
      <c r="N79" s="205"/>
      <c r="O79" s="205"/>
      <c r="P79" s="205"/>
      <c r="Q79" s="205"/>
      <c r="R79" s="205"/>
      <c r="S79" s="205"/>
      <c r="T79" s="205"/>
      <c r="U79" s="205"/>
      <c r="V79" s="205"/>
      <c r="W79" s="205"/>
      <c r="X79" s="205"/>
      <c r="Y79" s="205"/>
      <c r="Z79" s="205"/>
      <c r="AA79" s="205"/>
      <c r="AB79" s="205"/>
      <c r="AC79" s="205"/>
      <c r="AD79" s="205"/>
      <c r="AE79" s="205"/>
      <c r="AF79" s="205"/>
      <c r="AG79" s="205"/>
      <c r="AH79" s="205"/>
      <c r="AI79" s="205"/>
      <c r="AJ79" s="205"/>
      <c r="AL79" s="193" t="str">
        <f t="shared" ref="AL79" si="25">IF(COUNTIF(AQ79:AR79,"x")=0,"",SUM(IF(AND(CQ79="x",AQ79=CQ79),1,0),IF(AND(CR79="x",AR79=CR79),1,0))-(IF(COUNTIF(AQ79:AR79,"x")&gt;1,1,0)))</f>
        <v/>
      </c>
      <c r="AM79" s="9" t="s">
        <v>2</v>
      </c>
      <c r="AN79" s="10">
        <v>1</v>
      </c>
      <c r="AQ79" s="137" t="str">
        <f t="shared" ref="AQ79" si="26">IF(D79="","",D79)</f>
        <v/>
      </c>
      <c r="AR79" s="137" t="str">
        <f t="shared" ref="AR79" si="27">IF(F79="","",F79)</f>
        <v/>
      </c>
      <c r="AS79" s="131"/>
      <c r="AT79" s="131"/>
      <c r="AU79" s="131"/>
      <c r="BC79" s="182"/>
      <c r="BD79" s="192" t="s">
        <v>10</v>
      </c>
      <c r="BE79" s="190"/>
      <c r="BF79" s="192"/>
      <c r="BG79" s="128"/>
      <c r="BH79" s="205" t="s">
        <v>166</v>
      </c>
      <c r="BI79" s="205"/>
      <c r="BJ79" s="205"/>
      <c r="BK79" s="205"/>
      <c r="BL79" s="205"/>
      <c r="BM79" s="205"/>
      <c r="BN79" s="205"/>
      <c r="BO79" s="205"/>
      <c r="BP79" s="205"/>
      <c r="BQ79" s="205"/>
      <c r="BR79" s="205"/>
      <c r="BS79" s="205"/>
      <c r="BT79" s="205"/>
      <c r="BU79" s="205"/>
      <c r="BV79" s="205"/>
      <c r="BW79" s="205"/>
      <c r="BX79" s="205"/>
      <c r="BY79" s="205"/>
      <c r="BZ79" s="205"/>
      <c r="CA79" s="205"/>
      <c r="CB79" s="205"/>
      <c r="CC79" s="205"/>
      <c r="CD79" s="205"/>
      <c r="CE79" s="205"/>
      <c r="CF79" s="205"/>
      <c r="CG79" s="205"/>
      <c r="CH79" s="205"/>
      <c r="CI79" s="205"/>
      <c r="CJ79" s="205"/>
      <c r="CL79" s="8">
        <v>1</v>
      </c>
      <c r="CM79" s="9" t="s">
        <v>2</v>
      </c>
      <c r="CN79" s="10">
        <v>1</v>
      </c>
      <c r="CP79" s="29"/>
      <c r="CQ79" s="137" t="str">
        <f>BD79</f>
        <v>x</v>
      </c>
      <c r="CR79" s="137">
        <f>BF79</f>
        <v>0</v>
      </c>
      <c r="CS79" s="136"/>
      <c r="CT79" s="136"/>
      <c r="CU79" s="136"/>
    </row>
    <row r="80" spans="1:107" ht="30" customHeight="1" x14ac:dyDescent="0.25">
      <c r="C80" s="182"/>
      <c r="D80" s="183"/>
      <c r="E80" s="128"/>
      <c r="F80" s="183"/>
      <c r="G80" s="128"/>
      <c r="H80" s="205"/>
      <c r="I80" s="205"/>
      <c r="J80" s="205"/>
      <c r="K80" s="205"/>
      <c r="L80" s="205"/>
      <c r="M80" s="205"/>
      <c r="N80" s="205"/>
      <c r="O80" s="205"/>
      <c r="P80" s="205"/>
      <c r="Q80" s="205"/>
      <c r="R80" s="205"/>
      <c r="S80" s="205"/>
      <c r="T80" s="205"/>
      <c r="U80" s="205"/>
      <c r="V80" s="205"/>
      <c r="W80" s="205"/>
      <c r="X80" s="205"/>
      <c r="Y80" s="205"/>
      <c r="Z80" s="205"/>
      <c r="AA80" s="205"/>
      <c r="AB80" s="205"/>
      <c r="AC80" s="205"/>
      <c r="AD80" s="205"/>
      <c r="AE80" s="205"/>
      <c r="AF80" s="205"/>
      <c r="AG80" s="205"/>
      <c r="AH80" s="205"/>
      <c r="AI80" s="205"/>
      <c r="AJ80" s="205"/>
      <c r="BC80" s="182"/>
      <c r="BD80" s="183"/>
      <c r="BE80" s="128"/>
      <c r="BF80" s="183"/>
      <c r="BG80" s="128"/>
      <c r="BH80" s="205"/>
      <c r="BI80" s="205"/>
      <c r="BJ80" s="205"/>
      <c r="BK80" s="205"/>
      <c r="BL80" s="205"/>
      <c r="BM80" s="205"/>
      <c r="BN80" s="205"/>
      <c r="BO80" s="205"/>
      <c r="BP80" s="205"/>
      <c r="BQ80" s="205"/>
      <c r="BR80" s="205"/>
      <c r="BS80" s="205"/>
      <c r="BT80" s="205"/>
      <c r="BU80" s="205"/>
      <c r="BV80" s="205"/>
      <c r="BW80" s="205"/>
      <c r="BX80" s="205"/>
      <c r="BY80" s="205"/>
      <c r="BZ80" s="205"/>
      <c r="CA80" s="205"/>
      <c r="CB80" s="205"/>
      <c r="CC80" s="205"/>
      <c r="CD80" s="205"/>
      <c r="CE80" s="205"/>
      <c r="CF80" s="205"/>
      <c r="CG80" s="205"/>
      <c r="CH80" s="205"/>
      <c r="CI80" s="205"/>
      <c r="CJ80" s="205"/>
    </row>
    <row r="81" spans="3:100" ht="21" customHeight="1" x14ac:dyDescent="0.25">
      <c r="C81" s="182"/>
      <c r="D81" s="199"/>
      <c r="E81" s="190"/>
      <c r="F81" s="199"/>
      <c r="G81" s="128"/>
      <c r="H81" s="205" t="s">
        <v>243</v>
      </c>
      <c r="I81" s="205"/>
      <c r="J81" s="205"/>
      <c r="K81" s="205"/>
      <c r="L81" s="205"/>
      <c r="M81" s="205"/>
      <c r="N81" s="205"/>
      <c r="O81" s="205"/>
      <c r="P81" s="205"/>
      <c r="Q81" s="205"/>
      <c r="R81" s="205"/>
      <c r="S81" s="205"/>
      <c r="T81" s="205"/>
      <c r="U81" s="205"/>
      <c r="V81" s="205"/>
      <c r="W81" s="205"/>
      <c r="X81" s="205"/>
      <c r="Y81" s="205"/>
      <c r="Z81" s="205"/>
      <c r="AA81" s="205"/>
      <c r="AB81" s="205"/>
      <c r="AC81" s="205"/>
      <c r="AD81" s="205"/>
      <c r="AE81" s="205"/>
      <c r="AF81" s="205"/>
      <c r="AG81" s="205"/>
      <c r="AH81" s="205"/>
      <c r="AI81" s="205"/>
      <c r="AJ81" s="205"/>
      <c r="AL81" s="193" t="str">
        <f t="shared" ref="AL81" si="28">IF(COUNTIF(AQ81:AR81,"x")=0,"",SUM(IF(AND(CQ81="x",AQ81=CQ81),1,0),IF(AND(CR81="x",AR81=CR81),1,0))-(IF(COUNTIF(AQ81:AR81,"x")&gt;1,1,0)))</f>
        <v/>
      </c>
      <c r="AM81" s="9" t="s">
        <v>2</v>
      </c>
      <c r="AN81" s="10">
        <v>1</v>
      </c>
      <c r="AQ81" s="137" t="str">
        <f t="shared" ref="AQ81" si="29">IF(D81="","",D81)</f>
        <v/>
      </c>
      <c r="AR81" s="137" t="str">
        <f t="shared" ref="AR81" si="30">IF(F81="","",F81)</f>
        <v/>
      </c>
      <c r="AS81" s="131"/>
      <c r="AT81" s="131"/>
      <c r="AU81" s="131"/>
      <c r="BC81" s="182"/>
      <c r="BD81" s="192"/>
      <c r="BE81" s="190"/>
      <c r="BF81" s="192" t="s">
        <v>10</v>
      </c>
      <c r="BG81" s="128"/>
      <c r="BH81" s="205" t="s">
        <v>168</v>
      </c>
      <c r="BI81" s="205"/>
      <c r="BJ81" s="205"/>
      <c r="BK81" s="205"/>
      <c r="BL81" s="205"/>
      <c r="BM81" s="205"/>
      <c r="BN81" s="205"/>
      <c r="BO81" s="205"/>
      <c r="BP81" s="205"/>
      <c r="BQ81" s="205"/>
      <c r="BR81" s="205"/>
      <c r="BS81" s="205"/>
      <c r="BT81" s="205"/>
      <c r="BU81" s="205"/>
      <c r="BV81" s="205"/>
      <c r="BW81" s="205"/>
      <c r="BX81" s="205"/>
      <c r="BY81" s="205"/>
      <c r="BZ81" s="205"/>
      <c r="CA81" s="205"/>
      <c r="CB81" s="205"/>
      <c r="CC81" s="205"/>
      <c r="CD81" s="205"/>
      <c r="CE81" s="205"/>
      <c r="CF81" s="205"/>
      <c r="CG81" s="205"/>
      <c r="CH81" s="205"/>
      <c r="CI81" s="205"/>
      <c r="CJ81" s="205"/>
      <c r="CL81" s="8">
        <v>1</v>
      </c>
      <c r="CM81" s="9" t="s">
        <v>2</v>
      </c>
      <c r="CN81" s="10">
        <v>1</v>
      </c>
      <c r="CP81" s="29"/>
      <c r="CQ81" s="137">
        <f>BD81</f>
        <v>0</v>
      </c>
      <c r="CR81" s="137" t="str">
        <f>BF81</f>
        <v>x</v>
      </c>
      <c r="CS81" s="136"/>
      <c r="CT81" s="136"/>
      <c r="CU81" s="136"/>
    </row>
    <row r="82" spans="3:100" ht="30" customHeight="1" x14ac:dyDescent="0.25">
      <c r="C82" s="182"/>
      <c r="D82" s="183"/>
      <c r="E82" s="128"/>
      <c r="F82" s="183"/>
      <c r="G82" s="128"/>
      <c r="H82" s="205"/>
      <c r="I82" s="205"/>
      <c r="J82" s="205"/>
      <c r="K82" s="205"/>
      <c r="L82" s="205"/>
      <c r="M82" s="205"/>
      <c r="N82" s="205"/>
      <c r="O82" s="205"/>
      <c r="P82" s="205"/>
      <c r="Q82" s="205"/>
      <c r="R82" s="205"/>
      <c r="S82" s="205"/>
      <c r="T82" s="205"/>
      <c r="U82" s="205"/>
      <c r="V82" s="205"/>
      <c r="W82" s="205"/>
      <c r="X82" s="205"/>
      <c r="Y82" s="205"/>
      <c r="Z82" s="205"/>
      <c r="AA82" s="205"/>
      <c r="AB82" s="205"/>
      <c r="AC82" s="205"/>
      <c r="AD82" s="205"/>
      <c r="AE82" s="205"/>
      <c r="AF82" s="205"/>
      <c r="AG82" s="205"/>
      <c r="AH82" s="205"/>
      <c r="AI82" s="205"/>
      <c r="AJ82" s="205"/>
      <c r="BC82" s="182"/>
      <c r="BD82" s="183"/>
      <c r="BE82" s="128"/>
      <c r="BF82" s="183"/>
      <c r="BG82" s="128"/>
      <c r="BH82" s="205"/>
      <c r="BI82" s="205"/>
      <c r="BJ82" s="205"/>
      <c r="BK82" s="205"/>
      <c r="BL82" s="205"/>
      <c r="BM82" s="205"/>
      <c r="BN82" s="205"/>
      <c r="BO82" s="205"/>
      <c r="BP82" s="205"/>
      <c r="BQ82" s="205"/>
      <c r="BR82" s="205"/>
      <c r="BS82" s="205"/>
      <c r="BT82" s="205"/>
      <c r="BU82" s="205"/>
      <c r="BV82" s="205"/>
      <c r="BW82" s="205"/>
      <c r="BX82" s="205"/>
      <c r="BY82" s="205"/>
      <c r="BZ82" s="205"/>
      <c r="CA82" s="205"/>
      <c r="CB82" s="205"/>
      <c r="CC82" s="205"/>
      <c r="CD82" s="205"/>
      <c r="CE82" s="205"/>
      <c r="CF82" s="205"/>
      <c r="CG82" s="205"/>
      <c r="CH82" s="205"/>
      <c r="CI82" s="205"/>
      <c r="CJ82" s="205"/>
    </row>
    <row r="83" spans="3:100" ht="21" customHeight="1" x14ac:dyDescent="0.25">
      <c r="C83" s="182"/>
      <c r="D83" s="199"/>
      <c r="E83" s="190"/>
      <c r="F83" s="199"/>
      <c r="G83" s="128"/>
      <c r="H83" s="205" t="s">
        <v>244</v>
      </c>
      <c r="I83" s="205"/>
      <c r="J83" s="205"/>
      <c r="K83" s="205"/>
      <c r="L83" s="205"/>
      <c r="M83" s="205"/>
      <c r="N83" s="205"/>
      <c r="O83" s="205"/>
      <c r="P83" s="205"/>
      <c r="Q83" s="205"/>
      <c r="R83" s="205"/>
      <c r="S83" s="205"/>
      <c r="T83" s="205"/>
      <c r="U83" s="205"/>
      <c r="V83" s="205"/>
      <c r="W83" s="205"/>
      <c r="X83" s="205"/>
      <c r="Y83" s="205"/>
      <c r="Z83" s="205"/>
      <c r="AA83" s="205"/>
      <c r="AB83" s="205"/>
      <c r="AC83" s="205"/>
      <c r="AD83" s="205"/>
      <c r="AE83" s="205"/>
      <c r="AF83" s="205"/>
      <c r="AG83" s="205"/>
      <c r="AH83" s="205"/>
      <c r="AI83" s="205"/>
      <c r="AJ83" s="205"/>
      <c r="AL83" s="193" t="str">
        <f t="shared" ref="AL83" si="31">IF(COUNTIF(AQ83:AR83,"x")=0,"",SUM(IF(AND(CQ83="x",AQ83=CQ83),1,0),IF(AND(CR83="x",AR83=CR83),1,0))-(IF(COUNTIF(AQ83:AR83,"x")&gt;1,1,0)))</f>
        <v/>
      </c>
      <c r="AM83" s="9" t="s">
        <v>2</v>
      </c>
      <c r="AN83" s="10">
        <v>1</v>
      </c>
      <c r="AQ83" s="137" t="str">
        <f t="shared" ref="AQ83" si="32">IF(D83="","",D83)</f>
        <v/>
      </c>
      <c r="AR83" s="137" t="str">
        <f t="shared" ref="AR83" si="33">IF(F83="","",F83)</f>
        <v/>
      </c>
      <c r="AS83" s="131"/>
      <c r="AT83" s="131"/>
      <c r="AU83" s="131"/>
      <c r="BC83" s="182"/>
      <c r="BD83" s="192"/>
      <c r="BE83" s="190"/>
      <c r="BF83" s="192" t="s">
        <v>10</v>
      </c>
      <c r="BG83" s="128"/>
      <c r="BH83" s="205" t="s">
        <v>173</v>
      </c>
      <c r="BI83" s="205"/>
      <c r="BJ83" s="205"/>
      <c r="BK83" s="205"/>
      <c r="BL83" s="205"/>
      <c r="BM83" s="205"/>
      <c r="BN83" s="205"/>
      <c r="BO83" s="205"/>
      <c r="BP83" s="205"/>
      <c r="BQ83" s="205"/>
      <c r="BR83" s="205"/>
      <c r="BS83" s="205"/>
      <c r="BT83" s="205"/>
      <c r="BU83" s="205"/>
      <c r="BV83" s="205"/>
      <c r="BW83" s="205"/>
      <c r="BX83" s="205"/>
      <c r="BY83" s="205"/>
      <c r="BZ83" s="205"/>
      <c r="CA83" s="205"/>
      <c r="CB83" s="205"/>
      <c r="CC83" s="205"/>
      <c r="CD83" s="205"/>
      <c r="CE83" s="205"/>
      <c r="CF83" s="205"/>
      <c r="CG83" s="205"/>
      <c r="CH83" s="205"/>
      <c r="CI83" s="205"/>
      <c r="CJ83" s="205"/>
      <c r="CL83" s="8">
        <v>1</v>
      </c>
      <c r="CM83" s="9" t="s">
        <v>2</v>
      </c>
      <c r="CN83" s="10">
        <v>1</v>
      </c>
      <c r="CP83" s="29"/>
      <c r="CQ83" s="137">
        <f>BD83</f>
        <v>0</v>
      </c>
      <c r="CR83" s="137" t="str">
        <f>BF83</f>
        <v>x</v>
      </c>
      <c r="CS83" s="136"/>
      <c r="CT83" s="136"/>
      <c r="CU83" s="136"/>
    </row>
    <row r="84" spans="3:100" ht="30" customHeight="1" x14ac:dyDescent="0.25">
      <c r="C84" s="182"/>
      <c r="D84" s="183"/>
      <c r="E84" s="128"/>
      <c r="F84" s="183"/>
      <c r="G84" s="128"/>
      <c r="H84" s="205"/>
      <c r="I84" s="205"/>
      <c r="J84" s="205"/>
      <c r="K84" s="205"/>
      <c r="L84" s="205"/>
      <c r="M84" s="205"/>
      <c r="N84" s="205"/>
      <c r="O84" s="205"/>
      <c r="P84" s="205"/>
      <c r="Q84" s="205"/>
      <c r="R84" s="205"/>
      <c r="S84" s="205"/>
      <c r="T84" s="205"/>
      <c r="U84" s="205"/>
      <c r="V84" s="205"/>
      <c r="W84" s="205"/>
      <c r="X84" s="205"/>
      <c r="Y84" s="205"/>
      <c r="Z84" s="205"/>
      <c r="AA84" s="205"/>
      <c r="AB84" s="205"/>
      <c r="AC84" s="205"/>
      <c r="AD84" s="205"/>
      <c r="AE84" s="205"/>
      <c r="AF84" s="205"/>
      <c r="AG84" s="205"/>
      <c r="AH84" s="205"/>
      <c r="AI84" s="205"/>
      <c r="AJ84" s="205"/>
      <c r="BC84" s="182"/>
      <c r="BD84" s="183"/>
      <c r="BE84" s="128"/>
      <c r="BF84" s="183"/>
      <c r="BG84" s="128"/>
      <c r="BH84" s="205"/>
      <c r="BI84" s="205"/>
      <c r="BJ84" s="205"/>
      <c r="BK84" s="205"/>
      <c r="BL84" s="205"/>
      <c r="BM84" s="205"/>
      <c r="BN84" s="205"/>
      <c r="BO84" s="205"/>
      <c r="BP84" s="205"/>
      <c r="BQ84" s="205"/>
      <c r="BR84" s="205"/>
      <c r="BS84" s="205"/>
      <c r="BT84" s="205"/>
      <c r="BU84" s="205"/>
      <c r="BV84" s="205"/>
      <c r="BW84" s="205"/>
      <c r="BX84" s="205"/>
      <c r="BY84" s="205"/>
      <c r="BZ84" s="205"/>
      <c r="CA84" s="205"/>
      <c r="CB84" s="205"/>
      <c r="CC84" s="205"/>
      <c r="CD84" s="205"/>
      <c r="CE84" s="205"/>
      <c r="CF84" s="205"/>
      <c r="CG84" s="205"/>
      <c r="CH84" s="205"/>
      <c r="CI84" s="205"/>
      <c r="CJ84" s="205"/>
    </row>
    <row r="85" spans="3:100" ht="21" customHeight="1" x14ac:dyDescent="0.25">
      <c r="C85" s="182"/>
      <c r="D85" s="199"/>
      <c r="E85" s="190"/>
      <c r="F85" s="199"/>
      <c r="G85" s="128"/>
      <c r="H85" s="205" t="s">
        <v>245</v>
      </c>
      <c r="I85" s="205"/>
      <c r="J85" s="205"/>
      <c r="K85" s="205"/>
      <c r="L85" s="205"/>
      <c r="M85" s="205"/>
      <c r="N85" s="205"/>
      <c r="O85" s="205"/>
      <c r="P85" s="205"/>
      <c r="Q85" s="205"/>
      <c r="R85" s="205"/>
      <c r="S85" s="205"/>
      <c r="T85" s="205"/>
      <c r="U85" s="205"/>
      <c r="V85" s="205"/>
      <c r="W85" s="205"/>
      <c r="X85" s="205"/>
      <c r="Y85" s="205"/>
      <c r="Z85" s="205"/>
      <c r="AA85" s="205"/>
      <c r="AB85" s="205"/>
      <c r="AC85" s="205"/>
      <c r="AD85" s="205"/>
      <c r="AE85" s="205"/>
      <c r="AF85" s="205"/>
      <c r="AG85" s="205"/>
      <c r="AH85" s="205"/>
      <c r="AI85" s="205"/>
      <c r="AJ85" s="205"/>
      <c r="AL85" s="193" t="str">
        <f t="shared" ref="AL85" si="34">IF(COUNTIF(AQ85:AR85,"x")=0,"",SUM(IF(AND(CQ85="x",AQ85=CQ85),1,0),IF(AND(CR85="x",AR85=CR85),1,0))-(IF(COUNTIF(AQ85:AR85,"x")&gt;1,1,0)))</f>
        <v/>
      </c>
      <c r="AM85" s="9" t="s">
        <v>2</v>
      </c>
      <c r="AN85" s="10">
        <v>1</v>
      </c>
      <c r="AQ85" s="137" t="str">
        <f t="shared" ref="AQ85" si="35">IF(D85="","",D85)</f>
        <v/>
      </c>
      <c r="AR85" s="137" t="str">
        <f t="shared" ref="AR85" si="36">IF(F85="","",F85)</f>
        <v/>
      </c>
      <c r="AS85" s="131"/>
      <c r="AT85" s="131"/>
      <c r="AU85" s="131"/>
      <c r="BC85" s="182"/>
      <c r="BD85" s="192"/>
      <c r="BE85" s="190"/>
      <c r="BF85" s="192" t="s">
        <v>10</v>
      </c>
      <c r="BG85" s="128"/>
      <c r="BH85" s="205" t="s">
        <v>171</v>
      </c>
      <c r="BI85" s="205"/>
      <c r="BJ85" s="205"/>
      <c r="BK85" s="205"/>
      <c r="BL85" s="205"/>
      <c r="BM85" s="205"/>
      <c r="BN85" s="205"/>
      <c r="BO85" s="205"/>
      <c r="BP85" s="205"/>
      <c r="BQ85" s="205"/>
      <c r="BR85" s="205"/>
      <c r="BS85" s="205"/>
      <c r="BT85" s="205"/>
      <c r="BU85" s="205"/>
      <c r="BV85" s="205"/>
      <c r="BW85" s="205"/>
      <c r="BX85" s="205"/>
      <c r="BY85" s="205"/>
      <c r="BZ85" s="205"/>
      <c r="CA85" s="205"/>
      <c r="CB85" s="205"/>
      <c r="CC85" s="205"/>
      <c r="CD85" s="205"/>
      <c r="CE85" s="205"/>
      <c r="CF85" s="205"/>
      <c r="CG85" s="205"/>
      <c r="CH85" s="205"/>
      <c r="CI85" s="205"/>
      <c r="CJ85" s="205"/>
      <c r="CL85" s="8">
        <v>1</v>
      </c>
      <c r="CM85" s="9" t="s">
        <v>2</v>
      </c>
      <c r="CN85" s="10">
        <v>1</v>
      </c>
      <c r="CP85" s="29"/>
      <c r="CQ85" s="137">
        <f>BD85</f>
        <v>0</v>
      </c>
      <c r="CR85" s="137" t="str">
        <f>BF85</f>
        <v>x</v>
      </c>
      <c r="CS85" s="136"/>
      <c r="CT85" s="136"/>
      <c r="CU85" s="136"/>
    </row>
    <row r="86" spans="3:100" ht="30" customHeight="1" x14ac:dyDescent="0.25">
      <c r="C86" s="182"/>
      <c r="D86" s="183"/>
      <c r="E86" s="128"/>
      <c r="F86" s="183"/>
      <c r="G86" s="128"/>
      <c r="H86" s="205"/>
      <c r="I86" s="205"/>
      <c r="J86" s="205"/>
      <c r="K86" s="205"/>
      <c r="L86" s="205"/>
      <c r="M86" s="205"/>
      <c r="N86" s="205"/>
      <c r="O86" s="205"/>
      <c r="P86" s="205"/>
      <c r="Q86" s="205"/>
      <c r="R86" s="205"/>
      <c r="S86" s="205"/>
      <c r="T86" s="205"/>
      <c r="U86" s="205"/>
      <c r="V86" s="205"/>
      <c r="W86" s="205"/>
      <c r="X86" s="205"/>
      <c r="Y86" s="205"/>
      <c r="Z86" s="205"/>
      <c r="AA86" s="205"/>
      <c r="AB86" s="205"/>
      <c r="AC86" s="205"/>
      <c r="AD86" s="205"/>
      <c r="AE86" s="205"/>
      <c r="AF86" s="205"/>
      <c r="AG86" s="205"/>
      <c r="AH86" s="205"/>
      <c r="AI86" s="205"/>
      <c r="AJ86" s="205"/>
      <c r="BC86" s="182"/>
      <c r="BD86" s="183"/>
      <c r="BE86" s="128"/>
      <c r="BF86" s="183"/>
      <c r="BG86" s="128"/>
      <c r="BH86" s="205"/>
      <c r="BI86" s="205"/>
      <c r="BJ86" s="205"/>
      <c r="BK86" s="205"/>
      <c r="BL86" s="205"/>
      <c r="BM86" s="205"/>
      <c r="BN86" s="205"/>
      <c r="BO86" s="205"/>
      <c r="BP86" s="205"/>
      <c r="BQ86" s="205"/>
      <c r="BR86" s="205"/>
      <c r="BS86" s="205"/>
      <c r="BT86" s="205"/>
      <c r="BU86" s="205"/>
      <c r="BV86" s="205"/>
      <c r="BW86" s="205"/>
      <c r="BX86" s="205"/>
      <c r="BY86" s="205"/>
      <c r="BZ86" s="205"/>
      <c r="CA86" s="205"/>
      <c r="CB86" s="205"/>
      <c r="CC86" s="205"/>
      <c r="CD86" s="205"/>
      <c r="CE86" s="205"/>
      <c r="CF86" s="205"/>
      <c r="CG86" s="205"/>
      <c r="CH86" s="205"/>
      <c r="CI86" s="205"/>
      <c r="CJ86" s="205"/>
    </row>
    <row r="87" spans="3:100" ht="21" customHeight="1" x14ac:dyDescent="0.25">
      <c r="C87" s="182"/>
      <c r="D87" s="199"/>
      <c r="E87" s="190"/>
      <c r="F87" s="199"/>
      <c r="G87" s="128"/>
      <c r="H87" s="205" t="s">
        <v>246</v>
      </c>
      <c r="I87" s="205"/>
      <c r="J87" s="205"/>
      <c r="K87" s="205"/>
      <c r="L87" s="205"/>
      <c r="M87" s="205"/>
      <c r="N87" s="205"/>
      <c r="O87" s="205"/>
      <c r="P87" s="205"/>
      <c r="Q87" s="205"/>
      <c r="R87" s="205"/>
      <c r="S87" s="205"/>
      <c r="T87" s="205"/>
      <c r="U87" s="205"/>
      <c r="V87" s="205"/>
      <c r="W87" s="205"/>
      <c r="X87" s="205"/>
      <c r="Y87" s="205"/>
      <c r="Z87" s="205"/>
      <c r="AA87" s="205"/>
      <c r="AB87" s="205"/>
      <c r="AC87" s="205"/>
      <c r="AD87" s="205"/>
      <c r="AE87" s="205"/>
      <c r="AF87" s="205"/>
      <c r="AG87" s="205"/>
      <c r="AH87" s="205"/>
      <c r="AI87" s="205"/>
      <c r="AJ87" s="205"/>
      <c r="AL87" s="193" t="str">
        <f t="shared" ref="AL87" si="37">IF(COUNTIF(AQ87:AR87,"x")=0,"",SUM(IF(AND(CQ87="x",AQ87=CQ87),1,0),IF(AND(CR87="x",AR87=CR87),1,0))-(IF(COUNTIF(AQ87:AR87,"x")&gt;1,1,0)))</f>
        <v/>
      </c>
      <c r="AM87" s="9" t="s">
        <v>2</v>
      </c>
      <c r="AN87" s="10">
        <v>1</v>
      </c>
      <c r="AQ87" s="137" t="str">
        <f t="shared" ref="AQ87" si="38">IF(D87="","",D87)</f>
        <v/>
      </c>
      <c r="AR87" s="137" t="str">
        <f t="shared" ref="AR87" si="39">IF(F87="","",F87)</f>
        <v/>
      </c>
      <c r="AS87" s="131"/>
      <c r="AT87" s="131"/>
      <c r="AU87" s="131"/>
      <c r="BC87" s="182"/>
      <c r="BD87" s="192" t="s">
        <v>10</v>
      </c>
      <c r="BE87" s="190"/>
      <c r="BF87" s="192"/>
      <c r="BG87" s="128"/>
      <c r="BH87" s="205" t="s">
        <v>172</v>
      </c>
      <c r="BI87" s="205"/>
      <c r="BJ87" s="205"/>
      <c r="BK87" s="205"/>
      <c r="BL87" s="205"/>
      <c r="BM87" s="205"/>
      <c r="BN87" s="205"/>
      <c r="BO87" s="205"/>
      <c r="BP87" s="205"/>
      <c r="BQ87" s="205"/>
      <c r="BR87" s="205"/>
      <c r="BS87" s="205"/>
      <c r="BT87" s="205"/>
      <c r="BU87" s="205"/>
      <c r="BV87" s="205"/>
      <c r="BW87" s="205"/>
      <c r="BX87" s="205"/>
      <c r="BY87" s="205"/>
      <c r="BZ87" s="205"/>
      <c r="CA87" s="205"/>
      <c r="CB87" s="205"/>
      <c r="CC87" s="205"/>
      <c r="CD87" s="205"/>
      <c r="CE87" s="205"/>
      <c r="CF87" s="205"/>
      <c r="CG87" s="205"/>
      <c r="CH87" s="205"/>
      <c r="CI87" s="205"/>
      <c r="CJ87" s="205"/>
      <c r="CL87" s="8">
        <v>1</v>
      </c>
      <c r="CM87" s="9" t="s">
        <v>2</v>
      </c>
      <c r="CN87" s="10">
        <v>1</v>
      </c>
      <c r="CP87" s="29"/>
      <c r="CQ87" s="137" t="str">
        <f>BD87</f>
        <v>x</v>
      </c>
      <c r="CR87" s="137">
        <f>BF87</f>
        <v>0</v>
      </c>
      <c r="CS87" s="136"/>
      <c r="CT87" s="136"/>
      <c r="CU87" s="136"/>
    </row>
    <row r="88" spans="3:100" ht="30" customHeight="1" x14ac:dyDescent="0.25">
      <c r="C88" s="182"/>
      <c r="D88" s="183"/>
      <c r="E88" s="128"/>
      <c r="F88" s="183"/>
      <c r="G88" s="128"/>
      <c r="H88" s="205"/>
      <c r="I88" s="205"/>
      <c r="J88" s="205"/>
      <c r="K88" s="205"/>
      <c r="L88" s="205"/>
      <c r="M88" s="205"/>
      <c r="N88" s="205"/>
      <c r="O88" s="205"/>
      <c r="P88" s="205"/>
      <c r="Q88" s="205"/>
      <c r="R88" s="205"/>
      <c r="S88" s="205"/>
      <c r="T88" s="205"/>
      <c r="U88" s="205"/>
      <c r="V88" s="205"/>
      <c r="W88" s="205"/>
      <c r="X88" s="205"/>
      <c r="Y88" s="205"/>
      <c r="Z88" s="205"/>
      <c r="AA88" s="205"/>
      <c r="AB88" s="205"/>
      <c r="AC88" s="205"/>
      <c r="AD88" s="205"/>
      <c r="AE88" s="205"/>
      <c r="AF88" s="205"/>
      <c r="AG88" s="205"/>
      <c r="AH88" s="205"/>
      <c r="AI88" s="205"/>
      <c r="AJ88" s="205"/>
      <c r="BC88" s="182"/>
      <c r="BD88" s="183"/>
      <c r="BE88" s="128"/>
      <c r="BF88" s="183"/>
      <c r="BG88" s="128"/>
      <c r="BH88" s="205"/>
      <c r="BI88" s="205"/>
      <c r="BJ88" s="205"/>
      <c r="BK88" s="205"/>
      <c r="BL88" s="205"/>
      <c r="BM88" s="205"/>
      <c r="BN88" s="205"/>
      <c r="BO88" s="205"/>
      <c r="BP88" s="205"/>
      <c r="BQ88" s="205"/>
      <c r="BR88" s="205"/>
      <c r="BS88" s="205"/>
      <c r="BT88" s="205"/>
      <c r="BU88" s="205"/>
      <c r="BV88" s="205"/>
      <c r="BW88" s="205"/>
      <c r="BX88" s="205"/>
      <c r="BY88" s="205"/>
      <c r="BZ88" s="205"/>
      <c r="CA88" s="205"/>
      <c r="CB88" s="205"/>
      <c r="CC88" s="205"/>
      <c r="CD88" s="205"/>
      <c r="CE88" s="205"/>
      <c r="CF88" s="205"/>
      <c r="CG88" s="205"/>
      <c r="CH88" s="205"/>
      <c r="CI88" s="205"/>
      <c r="CJ88" s="205"/>
    </row>
    <row r="89" spans="3:100" ht="21" customHeight="1" x14ac:dyDescent="0.25">
      <c r="C89" s="182"/>
      <c r="D89" s="199"/>
      <c r="E89" s="190"/>
      <c r="F89" s="199"/>
      <c r="G89" s="128"/>
      <c r="H89" s="205" t="s">
        <v>247</v>
      </c>
      <c r="I89" s="205"/>
      <c r="J89" s="205"/>
      <c r="K89" s="205"/>
      <c r="L89" s="205"/>
      <c r="M89" s="205"/>
      <c r="N89" s="205"/>
      <c r="O89" s="205"/>
      <c r="P89" s="205"/>
      <c r="Q89" s="205"/>
      <c r="R89" s="205"/>
      <c r="S89" s="205"/>
      <c r="T89" s="205"/>
      <c r="U89" s="205"/>
      <c r="V89" s="205"/>
      <c r="W89" s="205"/>
      <c r="X89" s="205"/>
      <c r="Y89" s="205"/>
      <c r="Z89" s="205"/>
      <c r="AA89" s="205"/>
      <c r="AB89" s="205"/>
      <c r="AC89" s="205"/>
      <c r="AD89" s="205"/>
      <c r="AE89" s="205"/>
      <c r="AF89" s="205"/>
      <c r="AG89" s="205"/>
      <c r="AH89" s="205"/>
      <c r="AI89" s="205"/>
      <c r="AJ89" s="205"/>
      <c r="AL89" s="193" t="str">
        <f t="shared" ref="AL89" si="40">IF(COUNTIF(AQ89:AR89,"x")=0,"",SUM(IF(AND(CQ89="x",AQ89=CQ89),1,0),IF(AND(CR89="x",AR89=CR89),1,0))-(IF(COUNTIF(AQ89:AR89,"x")&gt;1,1,0)))</f>
        <v/>
      </c>
      <c r="AM89" s="9" t="s">
        <v>2</v>
      </c>
      <c r="AN89" s="10">
        <v>1</v>
      </c>
      <c r="AQ89" s="137" t="str">
        <f t="shared" ref="AQ89" si="41">IF(D89="","",D89)</f>
        <v/>
      </c>
      <c r="AR89" s="137" t="str">
        <f t="shared" ref="AR89" si="42">IF(F89="","",F89)</f>
        <v/>
      </c>
      <c r="AS89" s="131"/>
      <c r="AT89" s="131"/>
      <c r="AU89" s="131"/>
      <c r="BC89" s="182"/>
      <c r="BD89" s="192" t="s">
        <v>10</v>
      </c>
      <c r="BE89" s="190"/>
      <c r="BF89" s="192"/>
      <c r="BG89" s="128"/>
      <c r="BH89" s="205" t="s">
        <v>170</v>
      </c>
      <c r="BI89" s="205"/>
      <c r="BJ89" s="205"/>
      <c r="BK89" s="205"/>
      <c r="BL89" s="205"/>
      <c r="BM89" s="205"/>
      <c r="BN89" s="205"/>
      <c r="BO89" s="205"/>
      <c r="BP89" s="205"/>
      <c r="BQ89" s="205"/>
      <c r="BR89" s="205"/>
      <c r="BS89" s="205"/>
      <c r="BT89" s="205"/>
      <c r="BU89" s="205"/>
      <c r="BV89" s="205"/>
      <c r="BW89" s="205"/>
      <c r="BX89" s="205"/>
      <c r="BY89" s="205"/>
      <c r="BZ89" s="205"/>
      <c r="CA89" s="205"/>
      <c r="CB89" s="205"/>
      <c r="CC89" s="205"/>
      <c r="CD89" s="205"/>
      <c r="CE89" s="205"/>
      <c r="CF89" s="205"/>
      <c r="CG89" s="205"/>
      <c r="CH89" s="205"/>
      <c r="CI89" s="205"/>
      <c r="CJ89" s="205"/>
      <c r="CL89" s="8">
        <v>1</v>
      </c>
      <c r="CM89" s="9" t="s">
        <v>2</v>
      </c>
      <c r="CN89" s="10">
        <v>1</v>
      </c>
      <c r="CP89" s="29"/>
      <c r="CQ89" s="137" t="str">
        <f>BD89</f>
        <v>x</v>
      </c>
      <c r="CR89" s="137">
        <f>BF89</f>
        <v>0</v>
      </c>
      <c r="CS89" s="136"/>
      <c r="CT89" s="136"/>
      <c r="CU89" s="136"/>
    </row>
    <row r="90" spans="3:100" ht="30" customHeight="1" x14ac:dyDescent="0.25">
      <c r="C90" s="182"/>
      <c r="D90" s="183"/>
      <c r="E90" s="128"/>
      <c r="F90" s="183"/>
      <c r="G90" s="128"/>
      <c r="H90" s="205"/>
      <c r="I90" s="205"/>
      <c r="J90" s="205"/>
      <c r="K90" s="205"/>
      <c r="L90" s="205"/>
      <c r="M90" s="205"/>
      <c r="N90" s="205"/>
      <c r="O90" s="205"/>
      <c r="P90" s="205"/>
      <c r="Q90" s="205"/>
      <c r="R90" s="205"/>
      <c r="S90" s="205"/>
      <c r="T90" s="205"/>
      <c r="U90" s="205"/>
      <c r="V90" s="205"/>
      <c r="W90" s="205"/>
      <c r="X90" s="205"/>
      <c r="Y90" s="205"/>
      <c r="Z90" s="205"/>
      <c r="AA90" s="205"/>
      <c r="AB90" s="205"/>
      <c r="AC90" s="205"/>
      <c r="AD90" s="205"/>
      <c r="AE90" s="205"/>
      <c r="AF90" s="205"/>
      <c r="AG90" s="205"/>
      <c r="AH90" s="205"/>
      <c r="AI90" s="205"/>
      <c r="AJ90" s="205"/>
      <c r="BC90" s="182"/>
      <c r="BD90" s="183"/>
      <c r="BE90" s="128"/>
      <c r="BF90" s="183"/>
      <c r="BG90" s="128"/>
      <c r="BH90" s="205"/>
      <c r="BI90" s="205"/>
      <c r="BJ90" s="205"/>
      <c r="BK90" s="205"/>
      <c r="BL90" s="205"/>
      <c r="BM90" s="205"/>
      <c r="BN90" s="205"/>
      <c r="BO90" s="205"/>
      <c r="BP90" s="205"/>
      <c r="BQ90" s="205"/>
      <c r="BR90" s="205"/>
      <c r="BS90" s="205"/>
      <c r="BT90" s="205"/>
      <c r="BU90" s="205"/>
      <c r="BV90" s="205"/>
      <c r="BW90" s="205"/>
      <c r="BX90" s="205"/>
      <c r="BY90" s="205"/>
      <c r="BZ90" s="205"/>
      <c r="CA90" s="205"/>
      <c r="CB90" s="205"/>
      <c r="CC90" s="205"/>
      <c r="CD90" s="205"/>
      <c r="CE90" s="205"/>
      <c r="CF90" s="205"/>
      <c r="CG90" s="205"/>
      <c r="CH90" s="205"/>
      <c r="CI90" s="205"/>
      <c r="CJ90" s="205"/>
    </row>
    <row r="91" spans="3:100" ht="15" customHeight="1" x14ac:dyDescent="0.25">
      <c r="C91" s="182"/>
      <c r="D91" s="128"/>
      <c r="E91" s="127"/>
      <c r="F91" s="127"/>
      <c r="G91" s="127"/>
      <c r="H91" s="127"/>
      <c r="I91" s="127"/>
      <c r="J91" s="127"/>
      <c r="BC91" s="182"/>
      <c r="BD91" s="128"/>
      <c r="BE91" s="127"/>
      <c r="BF91" s="127"/>
      <c r="BG91" s="127"/>
      <c r="BH91" s="127"/>
      <c r="BI91" s="127"/>
      <c r="BJ91" s="127"/>
    </row>
    <row r="92" spans="3:100" ht="30" customHeight="1" x14ac:dyDescent="0.25">
      <c r="C92" s="182" t="s">
        <v>75</v>
      </c>
      <c r="D92" s="202" t="s">
        <v>176</v>
      </c>
      <c r="E92" s="202"/>
      <c r="F92" s="202"/>
      <c r="G92" s="202"/>
      <c r="H92" s="202"/>
      <c r="I92" s="202"/>
      <c r="J92" s="202"/>
      <c r="K92" s="202"/>
      <c r="L92" s="202"/>
      <c r="M92" s="202"/>
      <c r="N92" s="202"/>
      <c r="O92" s="202"/>
      <c r="P92" s="202"/>
      <c r="Q92" s="202"/>
      <c r="R92" s="202"/>
      <c r="S92" s="202"/>
      <c r="T92" s="202"/>
      <c r="U92" s="202"/>
      <c r="V92" s="202"/>
      <c r="W92" s="202"/>
      <c r="X92" s="202"/>
      <c r="Y92" s="202"/>
      <c r="Z92" s="202"/>
      <c r="AA92" s="202"/>
      <c r="AB92" s="202"/>
      <c r="AC92" s="202"/>
      <c r="AD92" s="202"/>
      <c r="AE92" s="202"/>
      <c r="AF92" s="202"/>
      <c r="AG92" s="202"/>
      <c r="AH92" s="202"/>
      <c r="AI92" s="202"/>
      <c r="AJ92" s="202"/>
      <c r="BC92" s="182" t="s">
        <v>77</v>
      </c>
      <c r="BD92" s="202" t="s">
        <v>176</v>
      </c>
      <c r="BE92" s="202"/>
      <c r="BF92" s="202"/>
      <c r="BG92" s="202"/>
      <c r="BH92" s="202"/>
      <c r="BI92" s="202"/>
      <c r="BJ92" s="202"/>
      <c r="BK92" s="202"/>
      <c r="BL92" s="202"/>
      <c r="BM92" s="202"/>
      <c r="BN92" s="202"/>
      <c r="BO92" s="202"/>
      <c r="BP92" s="202"/>
      <c r="BQ92" s="202"/>
      <c r="BR92" s="202"/>
      <c r="BS92" s="202"/>
      <c r="BT92" s="202"/>
      <c r="BU92" s="202"/>
      <c r="BV92" s="202"/>
      <c r="BW92" s="202"/>
      <c r="BX92" s="202"/>
      <c r="BY92" s="202"/>
      <c r="BZ92" s="202"/>
      <c r="CA92" s="202"/>
      <c r="CB92" s="202"/>
      <c r="CC92" s="202"/>
      <c r="CD92" s="202"/>
      <c r="CE92" s="202"/>
      <c r="CF92" s="202"/>
      <c r="CG92" s="202"/>
      <c r="CH92" s="202"/>
      <c r="CI92" s="202"/>
      <c r="CJ92" s="202"/>
    </row>
    <row r="93" spans="3:100" ht="21" customHeight="1" x14ac:dyDescent="0.25">
      <c r="C93" s="182"/>
      <c r="D93" s="157" t="s">
        <v>4</v>
      </c>
      <c r="E93" s="128" t="s">
        <v>188</v>
      </c>
      <c r="H93" s="127"/>
      <c r="I93" s="127"/>
      <c r="J93" s="127"/>
      <c r="P93" s="201"/>
      <c r="Q93" s="201"/>
      <c r="R93" s="201"/>
      <c r="S93" s="201"/>
      <c r="T93" s="201"/>
      <c r="U93" s="201"/>
      <c r="V93" s="201"/>
      <c r="W93" s="201"/>
      <c r="X93" s="201"/>
      <c r="Y93" s="201"/>
      <c r="Z93" s="201"/>
      <c r="AA93" s="201"/>
      <c r="AB93" s="201"/>
      <c r="AC93" s="201"/>
      <c r="AD93" s="201"/>
      <c r="AE93" s="201"/>
      <c r="AF93" s="201"/>
      <c r="AG93" s="201"/>
      <c r="AH93" s="201"/>
      <c r="AI93" s="201"/>
      <c r="AL93" s="169" t="str">
        <f>IF(P93="","",IF(COUNTIF($AQ$93:$AQ$95,P93)&gt;0,1/COUNTIF($P$93:$P$95,P93),0))</f>
        <v/>
      </c>
      <c r="AM93" s="9" t="s">
        <v>2</v>
      </c>
      <c r="AN93" s="10">
        <v>1</v>
      </c>
      <c r="AQ93" s="164" t="str">
        <f>CQ93</f>
        <v xml:space="preserve">Tag und Monat </v>
      </c>
      <c r="AR93" s="131"/>
      <c r="AS93" s="131"/>
      <c r="AT93" s="131"/>
      <c r="AU93" s="131"/>
      <c r="BC93" s="182"/>
      <c r="BD93" s="157" t="s">
        <v>4</v>
      </c>
      <c r="BE93" s="128" t="s">
        <v>188</v>
      </c>
      <c r="BH93" s="127"/>
      <c r="BI93" s="127"/>
      <c r="BJ93" s="127"/>
      <c r="BP93" s="201" t="s">
        <v>152</v>
      </c>
      <c r="BQ93" s="201"/>
      <c r="BR93" s="201"/>
      <c r="BS93" s="201"/>
      <c r="BT93" s="201"/>
      <c r="BU93" s="201"/>
      <c r="BV93" s="201"/>
      <c r="BW93" s="201"/>
      <c r="BX93" s="201"/>
      <c r="BY93" s="201"/>
      <c r="BZ93" s="201"/>
      <c r="CA93" s="201"/>
      <c r="CB93" s="201"/>
      <c r="CC93" s="201"/>
      <c r="CD93" s="201"/>
      <c r="CE93" s="201"/>
      <c r="CF93" s="201"/>
      <c r="CG93" s="201"/>
      <c r="CH93" s="201"/>
      <c r="CI93" s="201"/>
      <c r="CL93" s="8">
        <v>1</v>
      </c>
      <c r="CM93" s="9" t="s">
        <v>2</v>
      </c>
      <c r="CN93" s="10">
        <v>1</v>
      </c>
      <c r="CP93" s="29"/>
      <c r="CQ93" s="137" t="str">
        <f>BP93</f>
        <v xml:space="preserve">Tag und Monat </v>
      </c>
      <c r="CR93" s="137"/>
      <c r="CS93" s="136"/>
      <c r="CT93" s="136"/>
      <c r="CU93" s="136"/>
      <c r="CV93" s="29" t="s">
        <v>182</v>
      </c>
    </row>
    <row r="94" spans="3:100" ht="21" customHeight="1" x14ac:dyDescent="0.25">
      <c r="C94" s="182"/>
      <c r="D94" s="157" t="s">
        <v>4</v>
      </c>
      <c r="E94" s="128" t="s">
        <v>187</v>
      </c>
      <c r="H94" s="127"/>
      <c r="I94" s="127"/>
      <c r="J94" s="127"/>
      <c r="P94" s="201"/>
      <c r="Q94" s="201"/>
      <c r="R94" s="201"/>
      <c r="S94" s="201"/>
      <c r="T94" s="201"/>
      <c r="U94" s="201"/>
      <c r="V94" s="201"/>
      <c r="W94" s="201"/>
      <c r="X94" s="201"/>
      <c r="Y94" s="201"/>
      <c r="Z94" s="201"/>
      <c r="AA94" s="201"/>
      <c r="AB94" s="201"/>
      <c r="AC94" s="201"/>
      <c r="AD94" s="201"/>
      <c r="AE94" s="201"/>
      <c r="AF94" s="201"/>
      <c r="AG94" s="201"/>
      <c r="AH94" s="201"/>
      <c r="AI94" s="201"/>
      <c r="AL94" s="169" t="str">
        <f>IF(P94="","",IF(COUNTIF($AQ$93:$AQ$95,P94)&gt;0,1/COUNTIF($P$93:$P$95,P94),0))</f>
        <v/>
      </c>
      <c r="AM94" s="9" t="s">
        <v>2</v>
      </c>
      <c r="AN94" s="10">
        <v>1</v>
      </c>
      <c r="AQ94" s="164" t="str">
        <f>CQ94</f>
        <v>Monat und Jahr</v>
      </c>
      <c r="AR94" s="131"/>
      <c r="AS94" s="131"/>
      <c r="AT94" s="131"/>
      <c r="AU94" s="131"/>
      <c r="BC94" s="182"/>
      <c r="BD94" s="157" t="s">
        <v>4</v>
      </c>
      <c r="BE94" s="128" t="s">
        <v>187</v>
      </c>
      <c r="BH94" s="127"/>
      <c r="BI94" s="127"/>
      <c r="BJ94" s="127"/>
      <c r="BP94" s="201" t="s">
        <v>153</v>
      </c>
      <c r="BQ94" s="201"/>
      <c r="BR94" s="201"/>
      <c r="BS94" s="201"/>
      <c r="BT94" s="201"/>
      <c r="BU94" s="201"/>
      <c r="BV94" s="201"/>
      <c r="BW94" s="201"/>
      <c r="BX94" s="201"/>
      <c r="BY94" s="201"/>
      <c r="BZ94" s="201"/>
      <c r="CA94" s="201"/>
      <c r="CB94" s="201"/>
      <c r="CC94" s="201"/>
      <c r="CD94" s="201"/>
      <c r="CE94" s="201"/>
      <c r="CF94" s="201"/>
      <c r="CG94" s="201"/>
      <c r="CH94" s="201"/>
      <c r="CI94" s="201"/>
      <c r="CL94" s="8">
        <v>1</v>
      </c>
      <c r="CM94" s="9" t="s">
        <v>2</v>
      </c>
      <c r="CN94" s="10">
        <v>1</v>
      </c>
      <c r="CP94" s="29"/>
      <c r="CQ94" s="137" t="str">
        <f>BP94</f>
        <v>Monat und Jahr</v>
      </c>
      <c r="CR94" s="137"/>
      <c r="CS94" s="136"/>
      <c r="CT94" s="136"/>
      <c r="CU94" s="136"/>
    </row>
    <row r="95" spans="3:100" ht="21" customHeight="1" x14ac:dyDescent="0.25">
      <c r="C95" s="182"/>
      <c r="D95" s="157" t="s">
        <v>4</v>
      </c>
      <c r="E95" s="128" t="s">
        <v>154</v>
      </c>
      <c r="H95" s="127"/>
      <c r="I95" s="127"/>
      <c r="J95" s="127"/>
      <c r="P95" s="201"/>
      <c r="Q95" s="201"/>
      <c r="R95" s="201"/>
      <c r="S95" s="201"/>
      <c r="T95" s="201"/>
      <c r="U95" s="201"/>
      <c r="V95" s="201"/>
      <c r="W95" s="201"/>
      <c r="X95" s="201"/>
      <c r="Y95" s="201"/>
      <c r="Z95" s="201"/>
      <c r="AA95" s="201"/>
      <c r="AB95" s="201"/>
      <c r="AC95" s="201"/>
      <c r="AD95" s="201"/>
      <c r="AE95" s="201"/>
      <c r="AF95" s="201"/>
      <c r="AG95" s="201"/>
      <c r="AH95" s="201"/>
      <c r="AI95" s="201"/>
      <c r="AL95" s="169" t="str">
        <f>IF(P95="","",IF(COUNTIF($AQ$93:$AQ$95,P95)&gt;0,1/COUNTIF($P$93:$P$95,P95),0))</f>
        <v/>
      </c>
      <c r="AM95" s="9" t="s">
        <v>2</v>
      </c>
      <c r="AN95" s="10">
        <v>1</v>
      </c>
      <c r="AQ95" s="164" t="str">
        <f>CQ95</f>
        <v>ausschließlich Angabe des Jahres</v>
      </c>
      <c r="AR95" s="131"/>
      <c r="AS95" s="131"/>
      <c r="AT95" s="131"/>
      <c r="AU95" s="131"/>
      <c r="BC95" s="182"/>
      <c r="BD95" s="157" t="s">
        <v>4</v>
      </c>
      <c r="BE95" s="128" t="s">
        <v>154</v>
      </c>
      <c r="BH95" s="127"/>
      <c r="BI95" s="127"/>
      <c r="BJ95" s="127"/>
      <c r="BP95" s="201" t="s">
        <v>155</v>
      </c>
      <c r="BQ95" s="201"/>
      <c r="BR95" s="201"/>
      <c r="BS95" s="201"/>
      <c r="BT95" s="201"/>
      <c r="BU95" s="201"/>
      <c r="BV95" s="201"/>
      <c r="BW95" s="201"/>
      <c r="BX95" s="201"/>
      <c r="BY95" s="201"/>
      <c r="BZ95" s="201"/>
      <c r="CA95" s="201"/>
      <c r="CB95" s="201"/>
      <c r="CC95" s="201"/>
      <c r="CD95" s="201"/>
      <c r="CE95" s="201"/>
      <c r="CF95" s="201"/>
      <c r="CG95" s="201"/>
      <c r="CH95" s="201"/>
      <c r="CI95" s="201"/>
      <c r="CL95" s="8">
        <v>1</v>
      </c>
      <c r="CM95" s="9" t="s">
        <v>2</v>
      </c>
      <c r="CN95" s="10">
        <v>1</v>
      </c>
      <c r="CP95" s="29"/>
      <c r="CQ95" s="137" t="str">
        <f>BP95</f>
        <v>ausschließlich Angabe des Jahres</v>
      </c>
      <c r="CR95" s="137"/>
      <c r="CS95" s="136"/>
      <c r="CT95" s="136"/>
      <c r="CU95" s="136"/>
    </row>
    <row r="96" spans="3:100" ht="15" customHeight="1" x14ac:dyDescent="0.25">
      <c r="C96" s="182"/>
      <c r="D96" s="128"/>
      <c r="E96" s="127"/>
      <c r="F96" s="127"/>
      <c r="G96" s="127"/>
      <c r="H96" s="127"/>
      <c r="I96" s="127"/>
      <c r="J96" s="127"/>
      <c r="BC96" s="182"/>
      <c r="BD96" s="128"/>
      <c r="BE96" s="127"/>
      <c r="BF96" s="127"/>
      <c r="BG96" s="127"/>
      <c r="BH96" s="127"/>
      <c r="BI96" s="127"/>
      <c r="BJ96" s="127"/>
    </row>
    <row r="97" spans="3:100" ht="45" customHeight="1" x14ac:dyDescent="0.25">
      <c r="C97" s="182" t="s">
        <v>76</v>
      </c>
      <c r="D97" s="202" t="s">
        <v>267</v>
      </c>
      <c r="E97" s="202"/>
      <c r="F97" s="202"/>
      <c r="G97" s="202"/>
      <c r="H97" s="202"/>
      <c r="I97" s="202"/>
      <c r="J97" s="202"/>
      <c r="K97" s="202"/>
      <c r="L97" s="202"/>
      <c r="M97" s="202"/>
      <c r="N97" s="202"/>
      <c r="O97" s="202"/>
      <c r="P97" s="202"/>
      <c r="Q97" s="202"/>
      <c r="R97" s="202"/>
      <c r="S97" s="202"/>
      <c r="T97" s="202"/>
      <c r="U97" s="202"/>
      <c r="V97" s="202"/>
      <c r="W97" s="202"/>
      <c r="X97" s="202"/>
      <c r="Y97" s="202"/>
      <c r="Z97" s="202"/>
      <c r="AA97" s="202"/>
      <c r="AB97" s="202"/>
      <c r="AC97" s="202"/>
      <c r="AD97" s="202"/>
      <c r="AE97" s="202"/>
      <c r="AF97" s="202"/>
      <c r="AG97" s="202"/>
      <c r="AH97" s="202"/>
      <c r="AI97" s="202"/>
      <c r="AJ97" s="202"/>
      <c r="BC97" s="182" t="s">
        <v>78</v>
      </c>
      <c r="BD97" s="202" t="s">
        <v>267</v>
      </c>
      <c r="BE97" s="202"/>
      <c r="BF97" s="202"/>
      <c r="BG97" s="202"/>
      <c r="BH97" s="202"/>
      <c r="BI97" s="202"/>
      <c r="BJ97" s="202"/>
      <c r="BK97" s="202"/>
      <c r="BL97" s="202"/>
      <c r="BM97" s="202"/>
      <c r="BN97" s="202"/>
      <c r="BO97" s="202"/>
      <c r="BP97" s="202"/>
      <c r="BQ97" s="202"/>
      <c r="BR97" s="202"/>
      <c r="BS97" s="202"/>
      <c r="BT97" s="202"/>
      <c r="BU97" s="202"/>
      <c r="BV97" s="202"/>
      <c r="BW97" s="202"/>
      <c r="BX97" s="202"/>
      <c r="BY97" s="202"/>
      <c r="BZ97" s="202"/>
      <c r="CA97" s="202"/>
      <c r="CB97" s="202"/>
      <c r="CC97" s="202"/>
      <c r="CD97" s="202"/>
      <c r="CE97" s="202"/>
      <c r="CF97" s="202"/>
      <c r="CG97" s="202"/>
      <c r="CH97" s="202"/>
      <c r="CI97" s="202"/>
      <c r="CJ97" s="202"/>
    </row>
    <row r="98" spans="3:100" ht="15" customHeight="1" x14ac:dyDescent="0.25">
      <c r="C98" s="182"/>
      <c r="D98" s="128" t="s">
        <v>156</v>
      </c>
      <c r="E98" s="127"/>
      <c r="F98" s="127"/>
      <c r="G98" s="127"/>
      <c r="H98" s="127"/>
      <c r="I98" s="127"/>
      <c r="J98" s="127"/>
      <c r="BC98" s="182"/>
      <c r="BD98" s="128" t="s">
        <v>156</v>
      </c>
      <c r="BE98" s="127"/>
      <c r="BF98" s="127"/>
      <c r="BG98" s="127"/>
      <c r="BH98" s="127"/>
      <c r="BI98" s="127"/>
      <c r="BJ98" s="127"/>
    </row>
    <row r="99" spans="3:100" ht="21" customHeight="1" x14ac:dyDescent="0.25">
      <c r="C99" s="182"/>
      <c r="D99" s="157" t="s">
        <v>4</v>
      </c>
      <c r="E99" s="201"/>
      <c r="F99" s="201"/>
      <c r="G99" s="201"/>
      <c r="H99" s="201"/>
      <c r="I99" s="201"/>
      <c r="J99" s="201"/>
      <c r="K99" s="201"/>
      <c r="L99" s="201"/>
      <c r="M99" s="201"/>
      <c r="N99" s="201"/>
      <c r="O99" s="201"/>
      <c r="P99" s="201"/>
      <c r="Q99" s="201"/>
      <c r="R99" s="201"/>
      <c r="S99" s="201"/>
      <c r="T99" s="201"/>
      <c r="U99" s="201"/>
      <c r="V99" s="201"/>
      <c r="W99" s="201"/>
      <c r="X99" s="201"/>
      <c r="Y99" s="128" t="s">
        <v>158</v>
      </c>
      <c r="AL99" s="169" t="str">
        <f>IF(E99="","",IF(COUNTIF($AQ$99:$AQ$100,E99)&gt;0,1/COUNTIF($E$99:$E$100,E99),0))</f>
        <v/>
      </c>
      <c r="AM99" s="9" t="s">
        <v>2</v>
      </c>
      <c r="AN99" s="10">
        <v>1</v>
      </c>
      <c r="AQ99" s="164" t="str">
        <f>CQ99</f>
        <v>Reklamationen</v>
      </c>
      <c r="AR99" s="131"/>
      <c r="AS99" s="131"/>
      <c r="AT99" s="131"/>
      <c r="AU99" s="131"/>
      <c r="BC99" s="182"/>
      <c r="BD99" s="157" t="s">
        <v>4</v>
      </c>
      <c r="BE99" s="201" t="s">
        <v>157</v>
      </c>
      <c r="BF99" s="201"/>
      <c r="BG99" s="201"/>
      <c r="BH99" s="201"/>
      <c r="BI99" s="201"/>
      <c r="BJ99" s="201"/>
      <c r="BK99" s="201"/>
      <c r="BL99" s="201"/>
      <c r="BM99" s="201"/>
      <c r="BN99" s="201"/>
      <c r="BO99" s="201"/>
      <c r="BP99" s="201"/>
      <c r="BQ99" s="201"/>
      <c r="BR99" s="201"/>
      <c r="BS99" s="201"/>
      <c r="BT99" s="201"/>
      <c r="BU99" s="201"/>
      <c r="BV99" s="201"/>
      <c r="BW99" s="201"/>
      <c r="BX99" s="201"/>
      <c r="BY99" s="128" t="s">
        <v>158</v>
      </c>
      <c r="CL99" s="8">
        <v>1</v>
      </c>
      <c r="CM99" s="9" t="s">
        <v>2</v>
      </c>
      <c r="CN99" s="10">
        <v>1</v>
      </c>
      <c r="CP99" s="29"/>
      <c r="CQ99" s="137" t="str">
        <f>BE99</f>
        <v>Reklamationen</v>
      </c>
      <c r="CR99" s="137"/>
      <c r="CS99" s="136"/>
      <c r="CT99" s="136"/>
      <c r="CU99" s="136"/>
      <c r="CV99" s="29" t="s">
        <v>182</v>
      </c>
    </row>
    <row r="100" spans="3:100" ht="21" customHeight="1" x14ac:dyDescent="0.25">
      <c r="C100" s="182"/>
      <c r="D100" s="157" t="s">
        <v>4</v>
      </c>
      <c r="E100" s="201"/>
      <c r="F100" s="201"/>
      <c r="G100" s="201"/>
      <c r="H100" s="201"/>
      <c r="I100" s="201"/>
      <c r="J100" s="201"/>
      <c r="K100" s="201"/>
      <c r="L100" s="201"/>
      <c r="M100" s="201"/>
      <c r="N100" s="201"/>
      <c r="O100" s="201"/>
      <c r="P100" s="201"/>
      <c r="Q100" s="201"/>
      <c r="R100" s="201"/>
      <c r="S100" s="201"/>
      <c r="T100" s="201"/>
      <c r="U100" s="201"/>
      <c r="V100" s="201"/>
      <c r="W100" s="201"/>
      <c r="X100" s="201"/>
      <c r="Y100" s="128" t="s">
        <v>160</v>
      </c>
      <c r="AL100" s="169" t="str">
        <f>IF(E100="","",IF(COUNTIF($AQ$99:$AQ$100,E100)&gt;0,1/COUNTIF($E$99:$E$100,E100),0))</f>
        <v/>
      </c>
      <c r="AM100" s="9" t="s">
        <v>2</v>
      </c>
      <c r="AN100" s="10">
        <v>1</v>
      </c>
      <c r="AQ100" s="164" t="str">
        <f t="shared" ref="AQ100:AQ101" si="43">CQ100</f>
        <v>Problemen</v>
      </c>
      <c r="AR100" s="131"/>
      <c r="AS100" s="131"/>
      <c r="AT100" s="131"/>
      <c r="AU100" s="131"/>
      <c r="BC100" s="182"/>
      <c r="BD100" s="157" t="s">
        <v>4</v>
      </c>
      <c r="BE100" s="201" t="s">
        <v>159</v>
      </c>
      <c r="BF100" s="201"/>
      <c r="BG100" s="201"/>
      <c r="BH100" s="201"/>
      <c r="BI100" s="201"/>
      <c r="BJ100" s="201"/>
      <c r="BK100" s="201"/>
      <c r="BL100" s="201"/>
      <c r="BM100" s="201"/>
      <c r="BN100" s="201"/>
      <c r="BO100" s="201"/>
      <c r="BP100" s="201"/>
      <c r="BQ100" s="201"/>
      <c r="BR100" s="201"/>
      <c r="BS100" s="201"/>
      <c r="BT100" s="201"/>
      <c r="BU100" s="201"/>
      <c r="BV100" s="201"/>
      <c r="BW100" s="201"/>
      <c r="BX100" s="201"/>
      <c r="BY100" s="128" t="s">
        <v>160</v>
      </c>
      <c r="CL100" s="8">
        <v>1</v>
      </c>
      <c r="CM100" s="9" t="s">
        <v>2</v>
      </c>
      <c r="CN100" s="10">
        <v>1</v>
      </c>
      <c r="CP100" s="29"/>
      <c r="CQ100" s="137" t="str">
        <f t="shared" ref="CQ100:CQ102" si="44">BE100</f>
        <v>Problemen</v>
      </c>
      <c r="CR100" s="137"/>
      <c r="CS100" s="136"/>
      <c r="CT100" s="136"/>
      <c r="CU100" s="136"/>
    </row>
    <row r="101" spans="3:100" ht="21" customHeight="1" x14ac:dyDescent="0.25">
      <c r="C101" s="182"/>
      <c r="D101" s="157" t="s">
        <v>4</v>
      </c>
      <c r="E101" s="201"/>
      <c r="F101" s="201"/>
      <c r="G101" s="201"/>
      <c r="H101" s="201"/>
      <c r="I101" s="201"/>
      <c r="J101" s="201"/>
      <c r="K101" s="201"/>
      <c r="L101" s="201"/>
      <c r="M101" s="201"/>
      <c r="N101" s="201"/>
      <c r="O101" s="201"/>
      <c r="P101" s="201"/>
      <c r="Q101" s="201"/>
      <c r="R101" s="201"/>
      <c r="S101" s="201"/>
      <c r="T101" s="201"/>
      <c r="U101" s="201"/>
      <c r="V101" s="201"/>
      <c r="W101" s="201"/>
      <c r="X101" s="201"/>
      <c r="Y101" s="128" t="s">
        <v>162</v>
      </c>
      <c r="AL101" s="169" t="str">
        <f>IF(AND(AQ101=""),"",SUM(IF(AQ101=CQ101,1,0)))</f>
        <v/>
      </c>
      <c r="AM101" s="9" t="s">
        <v>2</v>
      </c>
      <c r="AN101" s="10">
        <v>1</v>
      </c>
      <c r="AQ101" s="137" t="str">
        <f>IF(E101="","",E101)</f>
        <v/>
      </c>
      <c r="AR101" s="131"/>
      <c r="AS101" s="131"/>
      <c r="AT101" s="131"/>
      <c r="AU101" s="131"/>
      <c r="BC101" s="182"/>
      <c r="BD101" s="157" t="s">
        <v>4</v>
      </c>
      <c r="BE101" s="201" t="s">
        <v>161</v>
      </c>
      <c r="BF101" s="201"/>
      <c r="BG101" s="201"/>
      <c r="BH101" s="201"/>
      <c r="BI101" s="201"/>
      <c r="BJ101" s="201"/>
      <c r="BK101" s="201"/>
      <c r="BL101" s="201"/>
      <c r="BM101" s="201"/>
      <c r="BN101" s="201"/>
      <c r="BO101" s="201"/>
      <c r="BP101" s="201"/>
      <c r="BQ101" s="201"/>
      <c r="BR101" s="201"/>
      <c r="BS101" s="201"/>
      <c r="BT101" s="201"/>
      <c r="BU101" s="201"/>
      <c r="BV101" s="201"/>
      <c r="BW101" s="201"/>
      <c r="BX101" s="201"/>
      <c r="BY101" s="128" t="s">
        <v>162</v>
      </c>
      <c r="CL101" s="8">
        <v>1</v>
      </c>
      <c r="CM101" s="9" t="s">
        <v>2</v>
      </c>
      <c r="CN101" s="10">
        <v>1</v>
      </c>
      <c r="CP101" s="29"/>
      <c r="CQ101" s="137" t="str">
        <f t="shared" si="44"/>
        <v>Lebensmittel</v>
      </c>
      <c r="CR101" s="137"/>
      <c r="CS101" s="136"/>
      <c r="CT101" s="136"/>
      <c r="CU101" s="136"/>
    </row>
    <row r="102" spans="3:100" ht="21" customHeight="1" x14ac:dyDescent="0.25">
      <c r="C102" s="182"/>
      <c r="D102" s="157" t="s">
        <v>4</v>
      </c>
      <c r="E102" s="201"/>
      <c r="F102" s="201"/>
      <c r="G102" s="201"/>
      <c r="H102" s="201"/>
      <c r="I102" s="201"/>
      <c r="J102" s="201"/>
      <c r="K102" s="201"/>
      <c r="L102" s="201"/>
      <c r="M102" s="201"/>
      <c r="N102" s="201"/>
      <c r="O102" s="201"/>
      <c r="P102" s="201"/>
      <c r="Q102" s="201"/>
      <c r="R102" s="201"/>
      <c r="S102" s="201"/>
      <c r="T102" s="201"/>
      <c r="U102" s="201"/>
      <c r="V102" s="201"/>
      <c r="W102" s="201"/>
      <c r="X102" s="201"/>
      <c r="Y102" s="128" t="s">
        <v>164</v>
      </c>
      <c r="AL102" s="169" t="str">
        <f t="shared" ref="AL101:AL102" si="45">IF(AND(AQ102=""),"",SUM(IF(AQ102=CQ102,1,0)))</f>
        <v/>
      </c>
      <c r="AM102" s="9" t="s">
        <v>2</v>
      </c>
      <c r="AN102" s="10">
        <v>1</v>
      </c>
      <c r="AQ102" s="137" t="str">
        <f>IF(E102="","",E102)</f>
        <v/>
      </c>
      <c r="AR102" s="131"/>
      <c r="AS102" s="131"/>
      <c r="AT102" s="131"/>
      <c r="AU102" s="131"/>
      <c r="BC102" s="182"/>
      <c r="BD102" s="157" t="s">
        <v>4</v>
      </c>
      <c r="BE102" s="201" t="s">
        <v>163</v>
      </c>
      <c r="BF102" s="201"/>
      <c r="BG102" s="201"/>
      <c r="BH102" s="201"/>
      <c r="BI102" s="201"/>
      <c r="BJ102" s="201"/>
      <c r="BK102" s="201"/>
      <c r="BL102" s="201"/>
      <c r="BM102" s="201"/>
      <c r="BN102" s="201"/>
      <c r="BO102" s="201"/>
      <c r="BP102" s="201"/>
      <c r="BQ102" s="201"/>
      <c r="BR102" s="201"/>
      <c r="BS102" s="201"/>
      <c r="BT102" s="201"/>
      <c r="BU102" s="201"/>
      <c r="BV102" s="201"/>
      <c r="BW102" s="201"/>
      <c r="BX102" s="201"/>
      <c r="BY102" s="128" t="s">
        <v>164</v>
      </c>
      <c r="CL102" s="8">
        <v>1</v>
      </c>
      <c r="CM102" s="9" t="s">
        <v>2</v>
      </c>
      <c r="CN102" s="10">
        <v>1</v>
      </c>
      <c r="CP102" s="29"/>
      <c r="CQ102" s="137" t="str">
        <f t="shared" si="44"/>
        <v xml:space="preserve">Verantwortlichen </v>
      </c>
      <c r="CR102" s="137"/>
      <c r="CS102" s="136"/>
      <c r="CT102" s="136"/>
      <c r="CU102" s="136"/>
    </row>
    <row r="103" spans="3:100" ht="15" customHeight="1" x14ac:dyDescent="0.25">
      <c r="C103" s="182"/>
      <c r="D103" s="191"/>
      <c r="E103" s="191"/>
      <c r="F103" s="191"/>
      <c r="G103" s="191"/>
      <c r="H103" s="191"/>
      <c r="I103" s="191"/>
      <c r="J103" s="191"/>
      <c r="BC103" s="182"/>
      <c r="BD103" s="191"/>
      <c r="BE103" s="191"/>
      <c r="BF103" s="191"/>
      <c r="BG103" s="191"/>
      <c r="BH103" s="191"/>
      <c r="BI103" s="191"/>
      <c r="BJ103" s="191"/>
    </row>
    <row r="104" spans="3:100" ht="30" customHeight="1" x14ac:dyDescent="0.25">
      <c r="C104" s="182" t="s">
        <v>77</v>
      </c>
      <c r="D104" s="202" t="s">
        <v>143</v>
      </c>
      <c r="E104" s="202"/>
      <c r="F104" s="202"/>
      <c r="G104" s="202"/>
      <c r="H104" s="202"/>
      <c r="I104" s="202"/>
      <c r="J104" s="202"/>
      <c r="K104" s="202"/>
      <c r="L104" s="202"/>
      <c r="M104" s="202"/>
      <c r="N104" s="202"/>
      <c r="O104" s="202"/>
      <c r="P104" s="202"/>
      <c r="Q104" s="202"/>
      <c r="R104" s="202"/>
      <c r="S104" s="202"/>
      <c r="T104" s="202"/>
      <c r="U104" s="202"/>
      <c r="V104" s="202"/>
      <c r="W104" s="202"/>
      <c r="X104" s="202"/>
      <c r="Y104" s="202"/>
      <c r="Z104" s="202"/>
      <c r="AA104" s="202"/>
      <c r="AB104" s="202"/>
      <c r="AC104" s="202"/>
      <c r="AD104" s="202"/>
      <c r="AE104" s="202"/>
      <c r="AF104" s="202"/>
      <c r="AG104" s="202"/>
      <c r="AH104" s="202"/>
      <c r="AI104" s="202"/>
      <c r="AJ104" s="202"/>
      <c r="BC104" s="182" t="s">
        <v>69</v>
      </c>
      <c r="BD104" s="202" t="s">
        <v>143</v>
      </c>
      <c r="BE104" s="202"/>
      <c r="BF104" s="202"/>
      <c r="BG104" s="202"/>
      <c r="BH104" s="202"/>
      <c r="BI104" s="202"/>
      <c r="BJ104" s="202"/>
      <c r="BK104" s="202"/>
      <c r="BL104" s="202"/>
      <c r="BM104" s="202"/>
      <c r="BN104" s="202"/>
      <c r="BO104" s="202"/>
      <c r="BP104" s="202"/>
      <c r="BQ104" s="202"/>
      <c r="BR104" s="202"/>
      <c r="BS104" s="202"/>
      <c r="BT104" s="202"/>
      <c r="BU104" s="202"/>
      <c r="BV104" s="202"/>
      <c r="BW104" s="202"/>
      <c r="BX104" s="202"/>
      <c r="BY104" s="202"/>
      <c r="BZ104" s="202"/>
      <c r="CA104" s="202"/>
      <c r="CB104" s="202"/>
      <c r="CC104" s="202"/>
      <c r="CD104" s="202"/>
      <c r="CE104" s="202"/>
      <c r="CF104" s="202"/>
      <c r="CG104" s="202"/>
      <c r="CH104" s="202"/>
      <c r="CI104" s="202"/>
      <c r="CJ104" s="202"/>
    </row>
    <row r="105" spans="3:100" ht="45" x14ac:dyDescent="0.25">
      <c r="C105" s="182"/>
      <c r="D105" s="189" t="s">
        <v>133</v>
      </c>
      <c r="E105" s="187"/>
      <c r="F105" s="188" t="s">
        <v>144</v>
      </c>
      <c r="G105" s="187"/>
      <c r="H105" s="128"/>
      <c r="BC105" s="182"/>
      <c r="BD105" s="189" t="s">
        <v>133</v>
      </c>
      <c r="BE105" s="187"/>
      <c r="BF105" s="188" t="s">
        <v>144</v>
      </c>
      <c r="BG105" s="187"/>
      <c r="BH105" s="128"/>
    </row>
    <row r="106" spans="3:100" ht="6" customHeight="1" x14ac:dyDescent="0.25">
      <c r="C106" s="182"/>
      <c r="D106" s="185"/>
      <c r="E106" s="128"/>
      <c r="F106" s="190"/>
      <c r="G106" s="128"/>
      <c r="H106" s="128"/>
      <c r="BC106" s="182"/>
      <c r="BD106" s="185"/>
      <c r="BE106" s="128"/>
      <c r="BF106" s="190"/>
      <c r="BG106" s="128"/>
      <c r="BH106" s="128"/>
    </row>
    <row r="107" spans="3:100" ht="21" customHeight="1" x14ac:dyDescent="0.25">
      <c r="C107" s="182"/>
      <c r="D107" s="199"/>
      <c r="E107" s="190"/>
      <c r="F107" s="199"/>
      <c r="G107" s="128"/>
      <c r="H107" s="205" t="s">
        <v>248</v>
      </c>
      <c r="I107" s="205"/>
      <c r="J107" s="205"/>
      <c r="K107" s="205"/>
      <c r="L107" s="205"/>
      <c r="M107" s="205"/>
      <c r="N107" s="205"/>
      <c r="O107" s="205"/>
      <c r="P107" s="205"/>
      <c r="Q107" s="205"/>
      <c r="R107" s="205"/>
      <c r="S107" s="205"/>
      <c r="T107" s="205"/>
      <c r="U107" s="205"/>
      <c r="V107" s="205"/>
      <c r="W107" s="205"/>
      <c r="X107" s="205"/>
      <c r="Y107" s="205"/>
      <c r="Z107" s="205"/>
      <c r="AA107" s="205"/>
      <c r="AB107" s="205"/>
      <c r="AC107" s="205"/>
      <c r="AD107" s="205"/>
      <c r="AE107" s="205"/>
      <c r="AF107" s="205"/>
      <c r="AG107" s="205"/>
      <c r="AH107" s="205"/>
      <c r="AI107" s="205"/>
      <c r="AJ107" s="205"/>
      <c r="AL107" s="193" t="str">
        <f t="shared" ref="AL107" si="46">IF(COUNTIF(AQ107:AR107,"x")=0,"",SUM(IF(AND(CQ107="x",AQ107=CQ107),1,0),IF(AND(CR107="x",AR107=CR107),1,0))-(IF(COUNTIF(AQ107:AR107,"x")&gt;1,1,0)))</f>
        <v/>
      </c>
      <c r="AM107" s="9" t="s">
        <v>2</v>
      </c>
      <c r="AN107" s="10">
        <v>1</v>
      </c>
      <c r="AQ107" s="137" t="str">
        <f t="shared" ref="AQ107" si="47">IF(D107="","",D107)</f>
        <v/>
      </c>
      <c r="AR107" s="137" t="str">
        <f t="shared" ref="AR107" si="48">IF(F107="","",F107)</f>
        <v/>
      </c>
      <c r="AS107" s="131"/>
      <c r="AT107" s="131"/>
      <c r="AU107" s="131"/>
      <c r="BC107" s="182"/>
      <c r="BD107" s="192" t="s">
        <v>10</v>
      </c>
      <c r="BE107" s="190"/>
      <c r="BF107" s="192"/>
      <c r="BG107" s="128"/>
      <c r="BH107" s="205" t="s">
        <v>139</v>
      </c>
      <c r="BI107" s="205"/>
      <c r="BJ107" s="205"/>
      <c r="BK107" s="205"/>
      <c r="BL107" s="205"/>
      <c r="BM107" s="205"/>
      <c r="BN107" s="205"/>
      <c r="BO107" s="205"/>
      <c r="BP107" s="205"/>
      <c r="BQ107" s="205"/>
      <c r="BR107" s="205"/>
      <c r="BS107" s="205"/>
      <c r="BT107" s="205"/>
      <c r="BU107" s="205"/>
      <c r="BV107" s="205"/>
      <c r="BW107" s="205"/>
      <c r="BX107" s="205"/>
      <c r="BY107" s="205"/>
      <c r="BZ107" s="205"/>
      <c r="CA107" s="205"/>
      <c r="CB107" s="205"/>
      <c r="CC107" s="205"/>
      <c r="CD107" s="205"/>
      <c r="CE107" s="205"/>
      <c r="CF107" s="205"/>
      <c r="CG107" s="205"/>
      <c r="CH107" s="205"/>
      <c r="CI107" s="205"/>
      <c r="CJ107" s="205"/>
      <c r="CL107" s="8">
        <v>1</v>
      </c>
      <c r="CM107" s="9" t="s">
        <v>2</v>
      </c>
      <c r="CN107" s="10">
        <v>1</v>
      </c>
      <c r="CP107" s="29"/>
      <c r="CQ107" s="137" t="str">
        <f>BD107</f>
        <v>x</v>
      </c>
      <c r="CR107" s="137">
        <f>BF107</f>
        <v>0</v>
      </c>
      <c r="CS107" s="136"/>
      <c r="CT107" s="136"/>
      <c r="CU107" s="136"/>
    </row>
    <row r="108" spans="3:100" ht="30" customHeight="1" x14ac:dyDescent="0.25">
      <c r="C108" s="182"/>
      <c r="D108" s="183"/>
      <c r="E108" s="128"/>
      <c r="F108" s="183"/>
      <c r="G108" s="128"/>
      <c r="H108" s="205"/>
      <c r="I108" s="205"/>
      <c r="J108" s="205"/>
      <c r="K108" s="205"/>
      <c r="L108" s="205"/>
      <c r="M108" s="205"/>
      <c r="N108" s="205"/>
      <c r="O108" s="205"/>
      <c r="P108" s="205"/>
      <c r="Q108" s="205"/>
      <c r="R108" s="205"/>
      <c r="S108" s="205"/>
      <c r="T108" s="205"/>
      <c r="U108" s="205"/>
      <c r="V108" s="205"/>
      <c r="W108" s="205"/>
      <c r="X108" s="205"/>
      <c r="Y108" s="205"/>
      <c r="Z108" s="205"/>
      <c r="AA108" s="205"/>
      <c r="AB108" s="205"/>
      <c r="AC108" s="205"/>
      <c r="AD108" s="205"/>
      <c r="AE108" s="205"/>
      <c r="AF108" s="205"/>
      <c r="AG108" s="205"/>
      <c r="AH108" s="205"/>
      <c r="AI108" s="205"/>
      <c r="AJ108" s="205"/>
      <c r="BC108" s="182"/>
      <c r="BD108" s="183"/>
      <c r="BE108" s="128"/>
      <c r="BF108" s="183"/>
      <c r="BG108" s="128"/>
      <c r="BH108" s="205"/>
      <c r="BI108" s="205"/>
      <c r="BJ108" s="205"/>
      <c r="BK108" s="205"/>
      <c r="BL108" s="205"/>
      <c r="BM108" s="205"/>
      <c r="BN108" s="205"/>
      <c r="BO108" s="205"/>
      <c r="BP108" s="205"/>
      <c r="BQ108" s="205"/>
      <c r="BR108" s="205"/>
      <c r="BS108" s="205"/>
      <c r="BT108" s="205"/>
      <c r="BU108" s="205"/>
      <c r="BV108" s="205"/>
      <c r="BW108" s="205"/>
      <c r="BX108" s="205"/>
      <c r="BY108" s="205"/>
      <c r="BZ108" s="205"/>
      <c r="CA108" s="205"/>
      <c r="CB108" s="205"/>
      <c r="CC108" s="205"/>
      <c r="CD108" s="205"/>
      <c r="CE108" s="205"/>
      <c r="CF108" s="205"/>
      <c r="CG108" s="205"/>
      <c r="CH108" s="205"/>
      <c r="CI108" s="205"/>
      <c r="CJ108" s="205"/>
    </row>
    <row r="109" spans="3:100" ht="21" customHeight="1" x14ac:dyDescent="0.25">
      <c r="C109" s="182"/>
      <c r="D109" s="199"/>
      <c r="E109" s="190"/>
      <c r="F109" s="199"/>
      <c r="G109" s="128"/>
      <c r="H109" s="205" t="s">
        <v>249</v>
      </c>
      <c r="I109" s="205"/>
      <c r="J109" s="205"/>
      <c r="K109" s="205"/>
      <c r="L109" s="205"/>
      <c r="M109" s="205"/>
      <c r="N109" s="205"/>
      <c r="O109" s="205"/>
      <c r="P109" s="205"/>
      <c r="Q109" s="205"/>
      <c r="R109" s="205"/>
      <c r="S109" s="205"/>
      <c r="T109" s="205"/>
      <c r="U109" s="205"/>
      <c r="V109" s="205"/>
      <c r="W109" s="205"/>
      <c r="X109" s="205"/>
      <c r="Y109" s="205"/>
      <c r="Z109" s="205"/>
      <c r="AA109" s="205"/>
      <c r="AB109" s="205"/>
      <c r="AC109" s="205"/>
      <c r="AD109" s="205"/>
      <c r="AE109" s="205"/>
      <c r="AF109" s="205"/>
      <c r="AG109" s="205"/>
      <c r="AH109" s="205"/>
      <c r="AI109" s="205"/>
      <c r="AJ109" s="205"/>
      <c r="AL109" s="193" t="str">
        <f>IF(COUNTIF(AQ109:AR109,"x")=0,"",SUM(IF(AND(CQ109="x",AQ109=CQ109),1,0),IF(AND(CR109="x",AR109=CR109),1,0))-(IF(COUNTIF(AQ109:AR109,"x")&gt;1,1,0)))</f>
        <v/>
      </c>
      <c r="AM109" s="9" t="s">
        <v>2</v>
      </c>
      <c r="AN109" s="10">
        <v>1</v>
      </c>
      <c r="AQ109" s="137" t="str">
        <f>IF(D109="","",D109)</f>
        <v/>
      </c>
      <c r="AR109" s="137" t="str">
        <f>IF(F109="","",F109)</f>
        <v/>
      </c>
      <c r="AS109" s="131"/>
      <c r="AT109" s="131"/>
      <c r="AU109" s="131"/>
      <c r="BC109" s="182"/>
      <c r="BD109" s="192" t="s">
        <v>10</v>
      </c>
      <c r="BE109" s="190"/>
      <c r="BF109" s="192"/>
      <c r="BG109" s="128"/>
      <c r="BH109" s="205" t="s">
        <v>134</v>
      </c>
      <c r="BI109" s="205"/>
      <c r="BJ109" s="205"/>
      <c r="BK109" s="205"/>
      <c r="BL109" s="205"/>
      <c r="BM109" s="205"/>
      <c r="BN109" s="205"/>
      <c r="BO109" s="205"/>
      <c r="BP109" s="205"/>
      <c r="BQ109" s="205"/>
      <c r="BR109" s="205"/>
      <c r="BS109" s="205"/>
      <c r="BT109" s="205"/>
      <c r="BU109" s="205"/>
      <c r="BV109" s="205"/>
      <c r="BW109" s="205"/>
      <c r="BX109" s="205"/>
      <c r="BY109" s="205"/>
      <c r="BZ109" s="205"/>
      <c r="CA109" s="205"/>
      <c r="CB109" s="205"/>
      <c r="CC109" s="205"/>
      <c r="CD109" s="205"/>
      <c r="CE109" s="205"/>
      <c r="CF109" s="205"/>
      <c r="CG109" s="205"/>
      <c r="CH109" s="205"/>
      <c r="CI109" s="205"/>
      <c r="CJ109" s="205"/>
      <c r="CL109" s="8">
        <v>8</v>
      </c>
      <c r="CM109" s="9" t="s">
        <v>2</v>
      </c>
      <c r="CN109" s="10">
        <v>8</v>
      </c>
      <c r="CP109" s="29"/>
      <c r="CQ109" s="137" t="str">
        <f>BD109</f>
        <v>x</v>
      </c>
      <c r="CR109" s="137">
        <f>BF109</f>
        <v>0</v>
      </c>
      <c r="CS109" s="136"/>
      <c r="CT109" s="136"/>
      <c r="CU109" s="136"/>
    </row>
    <row r="110" spans="3:100" ht="30" customHeight="1" x14ac:dyDescent="0.25">
      <c r="C110" s="182"/>
      <c r="D110" s="183"/>
      <c r="E110" s="128"/>
      <c r="F110" s="183"/>
      <c r="G110" s="128"/>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BC110" s="182"/>
      <c r="BD110" s="183"/>
      <c r="BE110" s="128"/>
      <c r="BF110" s="128"/>
      <c r="BG110" s="128"/>
      <c r="BH110" s="205"/>
      <c r="BI110" s="205"/>
      <c r="BJ110" s="205"/>
      <c r="BK110" s="205"/>
      <c r="BL110" s="205"/>
      <c r="BM110" s="205"/>
      <c r="BN110" s="205"/>
      <c r="BO110" s="205"/>
      <c r="BP110" s="205"/>
      <c r="BQ110" s="205"/>
      <c r="BR110" s="205"/>
      <c r="BS110" s="205"/>
      <c r="BT110" s="205"/>
      <c r="BU110" s="205"/>
      <c r="BV110" s="205"/>
      <c r="BW110" s="205"/>
      <c r="BX110" s="205"/>
      <c r="BY110" s="205"/>
      <c r="BZ110" s="205"/>
      <c r="CA110" s="205"/>
      <c r="CB110" s="205"/>
      <c r="CC110" s="205"/>
      <c r="CD110" s="205"/>
      <c r="CE110" s="205"/>
      <c r="CF110" s="205"/>
      <c r="CG110" s="205"/>
      <c r="CH110" s="205"/>
      <c r="CI110" s="205"/>
      <c r="CJ110" s="205"/>
    </row>
    <row r="111" spans="3:100" ht="21" customHeight="1" x14ac:dyDescent="0.25">
      <c r="C111" s="182"/>
      <c r="D111" s="199"/>
      <c r="E111" s="190"/>
      <c r="F111" s="199"/>
      <c r="G111" s="128"/>
      <c r="H111" s="205" t="s">
        <v>250</v>
      </c>
      <c r="I111" s="205"/>
      <c r="J111" s="205"/>
      <c r="K111" s="205"/>
      <c r="L111" s="205"/>
      <c r="M111" s="205"/>
      <c r="N111" s="205"/>
      <c r="O111" s="205"/>
      <c r="P111" s="205"/>
      <c r="Q111" s="205"/>
      <c r="R111" s="205"/>
      <c r="S111" s="205"/>
      <c r="T111" s="205"/>
      <c r="U111" s="205"/>
      <c r="V111" s="205"/>
      <c r="W111" s="205"/>
      <c r="X111" s="205"/>
      <c r="Y111" s="205"/>
      <c r="Z111" s="205"/>
      <c r="AA111" s="205"/>
      <c r="AB111" s="205"/>
      <c r="AC111" s="205"/>
      <c r="AD111" s="205"/>
      <c r="AE111" s="205"/>
      <c r="AF111" s="205"/>
      <c r="AG111" s="205"/>
      <c r="AH111" s="205"/>
      <c r="AI111" s="205"/>
      <c r="AJ111" s="205"/>
      <c r="AL111" s="193" t="str">
        <f t="shared" ref="AL111" si="49">IF(COUNTIF(AQ111:AR111,"x")=0,"",SUM(IF(AND(CQ111="x",AQ111=CQ111),1,0),IF(AND(CR111="x",AR111=CR111),1,0))-(IF(COUNTIF(AQ111:AR111,"x")&gt;1,1,0)))</f>
        <v/>
      </c>
      <c r="AM111" s="9" t="s">
        <v>2</v>
      </c>
      <c r="AN111" s="10">
        <v>1</v>
      </c>
      <c r="AQ111" s="137" t="str">
        <f t="shared" ref="AQ111" si="50">IF(D111="","",D111)</f>
        <v/>
      </c>
      <c r="AR111" s="137" t="str">
        <f t="shared" ref="AR111" si="51">IF(F111="","",F111)</f>
        <v/>
      </c>
      <c r="AS111" s="131"/>
      <c r="AT111" s="131"/>
      <c r="AU111" s="131"/>
      <c r="BC111" s="182"/>
      <c r="BD111" s="192"/>
      <c r="BE111" s="190"/>
      <c r="BF111" s="192" t="s">
        <v>10</v>
      </c>
      <c r="BG111" s="128"/>
      <c r="BH111" s="205" t="s">
        <v>137</v>
      </c>
      <c r="BI111" s="205"/>
      <c r="BJ111" s="205"/>
      <c r="BK111" s="205"/>
      <c r="BL111" s="205"/>
      <c r="BM111" s="205"/>
      <c r="BN111" s="205"/>
      <c r="BO111" s="205"/>
      <c r="BP111" s="205"/>
      <c r="BQ111" s="205"/>
      <c r="BR111" s="205"/>
      <c r="BS111" s="205"/>
      <c r="BT111" s="205"/>
      <c r="BU111" s="205"/>
      <c r="BV111" s="205"/>
      <c r="BW111" s="205"/>
      <c r="BX111" s="205"/>
      <c r="BY111" s="205"/>
      <c r="BZ111" s="205"/>
      <c r="CA111" s="205"/>
      <c r="CB111" s="205"/>
      <c r="CC111" s="205"/>
      <c r="CD111" s="205"/>
      <c r="CE111" s="205"/>
      <c r="CF111" s="205"/>
      <c r="CG111" s="205"/>
      <c r="CH111" s="205"/>
      <c r="CI111" s="205"/>
      <c r="CJ111" s="205"/>
      <c r="CL111" s="8">
        <v>1</v>
      </c>
      <c r="CM111" s="9" t="s">
        <v>2</v>
      </c>
      <c r="CN111" s="10">
        <v>1</v>
      </c>
      <c r="CP111" s="29"/>
      <c r="CQ111" s="137">
        <f>BD111</f>
        <v>0</v>
      </c>
      <c r="CR111" s="137" t="str">
        <f>BF111</f>
        <v>x</v>
      </c>
      <c r="CS111" s="136"/>
      <c r="CT111" s="136"/>
      <c r="CU111" s="136"/>
    </row>
    <row r="112" spans="3:100" ht="30" customHeight="1" x14ac:dyDescent="0.25">
      <c r="C112" s="182"/>
      <c r="D112" s="183"/>
      <c r="E112" s="128"/>
      <c r="F112" s="183"/>
      <c r="G112" s="128"/>
      <c r="H112" s="205"/>
      <c r="I112" s="205"/>
      <c r="J112" s="205"/>
      <c r="K112" s="205"/>
      <c r="L112" s="205"/>
      <c r="M112" s="205"/>
      <c r="N112" s="205"/>
      <c r="O112" s="205"/>
      <c r="P112" s="205"/>
      <c r="Q112" s="205"/>
      <c r="R112" s="205"/>
      <c r="S112" s="205"/>
      <c r="T112" s="205"/>
      <c r="U112" s="205"/>
      <c r="V112" s="205"/>
      <c r="W112" s="205"/>
      <c r="X112" s="205"/>
      <c r="Y112" s="205"/>
      <c r="Z112" s="205"/>
      <c r="AA112" s="205"/>
      <c r="AB112" s="205"/>
      <c r="AC112" s="205"/>
      <c r="AD112" s="205"/>
      <c r="AE112" s="205"/>
      <c r="AF112" s="205"/>
      <c r="AG112" s="205"/>
      <c r="AH112" s="205"/>
      <c r="AI112" s="205"/>
      <c r="AJ112" s="205"/>
      <c r="BC112" s="182"/>
      <c r="BD112" s="183"/>
      <c r="BE112" s="128"/>
      <c r="BF112" s="183"/>
      <c r="BG112" s="128"/>
      <c r="BH112" s="205"/>
      <c r="BI112" s="205"/>
      <c r="BJ112" s="205"/>
      <c r="BK112" s="205"/>
      <c r="BL112" s="205"/>
      <c r="BM112" s="205"/>
      <c r="BN112" s="205"/>
      <c r="BO112" s="205"/>
      <c r="BP112" s="205"/>
      <c r="BQ112" s="205"/>
      <c r="BR112" s="205"/>
      <c r="BS112" s="205"/>
      <c r="BT112" s="205"/>
      <c r="BU112" s="205"/>
      <c r="BV112" s="205"/>
      <c r="BW112" s="205"/>
      <c r="BX112" s="205"/>
      <c r="BY112" s="205"/>
      <c r="BZ112" s="205"/>
      <c r="CA112" s="205"/>
      <c r="CB112" s="205"/>
      <c r="CC112" s="205"/>
      <c r="CD112" s="205"/>
      <c r="CE112" s="205"/>
      <c r="CF112" s="205"/>
      <c r="CG112" s="205"/>
      <c r="CH112" s="205"/>
      <c r="CI112" s="205"/>
      <c r="CJ112" s="205"/>
    </row>
    <row r="113" spans="3:100" ht="21" customHeight="1" x14ac:dyDescent="0.25">
      <c r="C113" s="182"/>
      <c r="D113" s="199"/>
      <c r="E113" s="190"/>
      <c r="F113" s="199"/>
      <c r="G113" s="128"/>
      <c r="H113" s="205" t="s">
        <v>251</v>
      </c>
      <c r="I113" s="205"/>
      <c r="J113" s="205"/>
      <c r="K113" s="205"/>
      <c r="L113" s="205"/>
      <c r="M113" s="205"/>
      <c r="N113" s="205"/>
      <c r="O113" s="205"/>
      <c r="P113" s="205"/>
      <c r="Q113" s="205"/>
      <c r="R113" s="205"/>
      <c r="S113" s="205"/>
      <c r="T113" s="205"/>
      <c r="U113" s="205"/>
      <c r="V113" s="205"/>
      <c r="W113" s="205"/>
      <c r="X113" s="205"/>
      <c r="Y113" s="205"/>
      <c r="Z113" s="205"/>
      <c r="AA113" s="205"/>
      <c r="AB113" s="205"/>
      <c r="AC113" s="205"/>
      <c r="AD113" s="205"/>
      <c r="AE113" s="205"/>
      <c r="AF113" s="205"/>
      <c r="AG113" s="205"/>
      <c r="AH113" s="205"/>
      <c r="AI113" s="205"/>
      <c r="AJ113" s="205"/>
      <c r="AL113" s="193" t="str">
        <f t="shared" ref="AL113" si="52">IF(COUNTIF(AQ113:AR113,"x")=0,"",SUM(IF(AND(CQ113="x",AQ113=CQ113),1,0),IF(AND(CR113="x",AR113=CR113),1,0))-(IF(COUNTIF(AQ113:AR113,"x")&gt;1,1,0)))</f>
        <v/>
      </c>
      <c r="AM113" s="9" t="s">
        <v>2</v>
      </c>
      <c r="AN113" s="10">
        <v>1</v>
      </c>
      <c r="AQ113" s="137" t="str">
        <f t="shared" ref="AQ113" si="53">IF(D113="","",D113)</f>
        <v/>
      </c>
      <c r="AR113" s="137" t="str">
        <f t="shared" ref="AR113" si="54">IF(F113="","",F113)</f>
        <v/>
      </c>
      <c r="AS113" s="131"/>
      <c r="AT113" s="131"/>
      <c r="AU113" s="131"/>
      <c r="BC113" s="182"/>
      <c r="BD113" s="192"/>
      <c r="BE113" s="190"/>
      <c r="BF113" s="192" t="s">
        <v>10</v>
      </c>
      <c r="BG113" s="128"/>
      <c r="BH113" s="205" t="s">
        <v>135</v>
      </c>
      <c r="BI113" s="205"/>
      <c r="BJ113" s="205"/>
      <c r="BK113" s="205"/>
      <c r="BL113" s="205"/>
      <c r="BM113" s="205"/>
      <c r="BN113" s="205"/>
      <c r="BO113" s="205"/>
      <c r="BP113" s="205"/>
      <c r="BQ113" s="205"/>
      <c r="BR113" s="205"/>
      <c r="BS113" s="205"/>
      <c r="BT113" s="205"/>
      <c r="BU113" s="205"/>
      <c r="BV113" s="205"/>
      <c r="BW113" s="205"/>
      <c r="BX113" s="205"/>
      <c r="BY113" s="205"/>
      <c r="BZ113" s="205"/>
      <c r="CA113" s="205"/>
      <c r="CB113" s="205"/>
      <c r="CC113" s="205"/>
      <c r="CD113" s="205"/>
      <c r="CE113" s="205"/>
      <c r="CF113" s="205"/>
      <c r="CG113" s="205"/>
      <c r="CH113" s="205"/>
      <c r="CI113" s="205"/>
      <c r="CJ113" s="205"/>
      <c r="CL113" s="8" t="s">
        <v>190</v>
      </c>
      <c r="CM113" s="9" t="s">
        <v>2</v>
      </c>
      <c r="CN113" s="10">
        <v>1</v>
      </c>
      <c r="CP113" s="29"/>
      <c r="CQ113" s="137">
        <f>BD113</f>
        <v>0</v>
      </c>
      <c r="CR113" s="137" t="str">
        <f>BF113</f>
        <v>x</v>
      </c>
      <c r="CS113" s="136"/>
      <c r="CT113" s="136"/>
      <c r="CU113" s="136"/>
    </row>
    <row r="114" spans="3:100" ht="30" customHeight="1" x14ac:dyDescent="0.25">
      <c r="C114" s="182"/>
      <c r="D114" s="183"/>
      <c r="E114" s="128"/>
      <c r="F114" s="183"/>
      <c r="G114" s="128"/>
      <c r="H114" s="205"/>
      <c r="I114" s="205"/>
      <c r="J114" s="205"/>
      <c r="K114" s="205"/>
      <c r="L114" s="205"/>
      <c r="M114" s="205"/>
      <c r="N114" s="205"/>
      <c r="O114" s="205"/>
      <c r="P114" s="205"/>
      <c r="Q114" s="205"/>
      <c r="R114" s="205"/>
      <c r="S114" s="205"/>
      <c r="T114" s="205"/>
      <c r="U114" s="205"/>
      <c r="V114" s="205"/>
      <c r="W114" s="205"/>
      <c r="X114" s="205"/>
      <c r="Y114" s="205"/>
      <c r="Z114" s="205"/>
      <c r="AA114" s="205"/>
      <c r="AB114" s="205"/>
      <c r="AC114" s="205"/>
      <c r="AD114" s="205"/>
      <c r="AE114" s="205"/>
      <c r="AF114" s="205"/>
      <c r="AG114" s="205"/>
      <c r="AH114" s="205"/>
      <c r="AI114" s="205"/>
      <c r="AJ114" s="205"/>
      <c r="BC114" s="182"/>
      <c r="BD114" s="183"/>
      <c r="BE114" s="128"/>
      <c r="BF114" s="183"/>
      <c r="BG114" s="128"/>
      <c r="BH114" s="205"/>
      <c r="BI114" s="205"/>
      <c r="BJ114" s="205"/>
      <c r="BK114" s="205"/>
      <c r="BL114" s="205"/>
      <c r="BM114" s="205"/>
      <c r="BN114" s="205"/>
      <c r="BO114" s="205"/>
      <c r="BP114" s="205"/>
      <c r="BQ114" s="205"/>
      <c r="BR114" s="205"/>
      <c r="BS114" s="205"/>
      <c r="BT114" s="205"/>
      <c r="BU114" s="205"/>
      <c r="BV114" s="205"/>
      <c r="BW114" s="205"/>
      <c r="BX114" s="205"/>
      <c r="BY114" s="205"/>
      <c r="BZ114" s="205"/>
      <c r="CA114" s="205"/>
      <c r="CB114" s="205"/>
      <c r="CC114" s="205"/>
      <c r="CD114" s="205"/>
      <c r="CE114" s="205"/>
      <c r="CF114" s="205"/>
      <c r="CG114" s="205"/>
      <c r="CH114" s="205"/>
      <c r="CI114" s="205"/>
      <c r="CJ114" s="205"/>
    </row>
    <row r="115" spans="3:100" ht="21" customHeight="1" x14ac:dyDescent="0.25">
      <c r="C115" s="182"/>
      <c r="D115" s="199"/>
      <c r="E115" s="190"/>
      <c r="F115" s="199"/>
      <c r="G115" s="128"/>
      <c r="H115" s="205" t="s">
        <v>252</v>
      </c>
      <c r="I115" s="205"/>
      <c r="J115" s="205"/>
      <c r="K115" s="205"/>
      <c r="L115" s="205"/>
      <c r="M115" s="205"/>
      <c r="N115" s="205"/>
      <c r="O115" s="205"/>
      <c r="P115" s="205"/>
      <c r="Q115" s="205"/>
      <c r="R115" s="205"/>
      <c r="S115" s="205"/>
      <c r="T115" s="205"/>
      <c r="U115" s="205"/>
      <c r="V115" s="205"/>
      <c r="W115" s="205"/>
      <c r="X115" s="205"/>
      <c r="Y115" s="205"/>
      <c r="Z115" s="205"/>
      <c r="AA115" s="205"/>
      <c r="AB115" s="205"/>
      <c r="AC115" s="205"/>
      <c r="AD115" s="205"/>
      <c r="AE115" s="205"/>
      <c r="AF115" s="205"/>
      <c r="AG115" s="205"/>
      <c r="AH115" s="205"/>
      <c r="AI115" s="205"/>
      <c r="AJ115" s="205"/>
      <c r="AL115" s="193" t="str">
        <f t="shared" ref="AL115" si="55">IF(COUNTIF(AQ115:AR115,"x")=0,"",SUM(IF(AND(CQ115="x",AQ115=CQ115),1,0),IF(AND(CR115="x",AR115=CR115),1,0))-(IF(COUNTIF(AQ115:AR115,"x")&gt;1,1,0)))</f>
        <v/>
      </c>
      <c r="AM115" s="9" t="s">
        <v>2</v>
      </c>
      <c r="AN115" s="10">
        <v>1</v>
      </c>
      <c r="AQ115" s="137" t="str">
        <f t="shared" ref="AQ115" si="56">IF(D115="","",D115)</f>
        <v/>
      </c>
      <c r="AR115" s="137" t="str">
        <f t="shared" ref="AR115" si="57">IF(F115="","",F115)</f>
        <v/>
      </c>
      <c r="AS115" s="131"/>
      <c r="AT115" s="131"/>
      <c r="AU115" s="131"/>
      <c r="BC115" s="182"/>
      <c r="BD115" s="192"/>
      <c r="BE115" s="190"/>
      <c r="BF115" s="192" t="s">
        <v>10</v>
      </c>
      <c r="BG115" s="128"/>
      <c r="BH115" s="205" t="s">
        <v>136</v>
      </c>
      <c r="BI115" s="205"/>
      <c r="BJ115" s="205"/>
      <c r="BK115" s="205"/>
      <c r="BL115" s="205"/>
      <c r="BM115" s="205"/>
      <c r="BN115" s="205"/>
      <c r="BO115" s="205"/>
      <c r="BP115" s="205"/>
      <c r="BQ115" s="205"/>
      <c r="BR115" s="205"/>
      <c r="BS115" s="205"/>
      <c r="BT115" s="205"/>
      <c r="BU115" s="205"/>
      <c r="BV115" s="205"/>
      <c r="BW115" s="205"/>
      <c r="BX115" s="205"/>
      <c r="BY115" s="205"/>
      <c r="BZ115" s="205"/>
      <c r="CA115" s="205"/>
      <c r="CB115" s="205"/>
      <c r="CC115" s="205"/>
      <c r="CD115" s="205"/>
      <c r="CE115" s="205"/>
      <c r="CF115" s="205"/>
      <c r="CG115" s="205"/>
      <c r="CH115" s="205"/>
      <c r="CI115" s="205"/>
      <c r="CJ115" s="205"/>
      <c r="CL115" s="8">
        <v>1</v>
      </c>
      <c r="CM115" s="9" t="s">
        <v>2</v>
      </c>
      <c r="CN115" s="10">
        <v>1</v>
      </c>
      <c r="CP115" s="29"/>
      <c r="CQ115" s="137">
        <f>BD115</f>
        <v>0</v>
      </c>
      <c r="CR115" s="137" t="str">
        <f>BF115</f>
        <v>x</v>
      </c>
      <c r="CS115" s="136"/>
      <c r="CT115" s="136"/>
      <c r="CU115" s="136"/>
    </row>
    <row r="116" spans="3:100" ht="30" customHeight="1" x14ac:dyDescent="0.25">
      <c r="C116" s="182"/>
      <c r="D116" s="183"/>
      <c r="E116" s="128"/>
      <c r="F116" s="183"/>
      <c r="G116" s="128"/>
      <c r="H116" s="205"/>
      <c r="I116" s="205"/>
      <c r="J116" s="205"/>
      <c r="K116" s="205"/>
      <c r="L116" s="205"/>
      <c r="M116" s="205"/>
      <c r="N116" s="205"/>
      <c r="O116" s="205"/>
      <c r="P116" s="205"/>
      <c r="Q116" s="205"/>
      <c r="R116" s="205"/>
      <c r="S116" s="205"/>
      <c r="T116" s="205"/>
      <c r="U116" s="205"/>
      <c r="V116" s="205"/>
      <c r="W116" s="205"/>
      <c r="X116" s="205"/>
      <c r="Y116" s="205"/>
      <c r="Z116" s="205"/>
      <c r="AA116" s="205"/>
      <c r="AB116" s="205"/>
      <c r="AC116" s="205"/>
      <c r="AD116" s="205"/>
      <c r="AE116" s="205"/>
      <c r="AF116" s="205"/>
      <c r="AG116" s="205"/>
      <c r="AH116" s="205"/>
      <c r="AI116" s="205"/>
      <c r="AJ116" s="205"/>
      <c r="BC116" s="182"/>
      <c r="BD116" s="183"/>
      <c r="BE116" s="128"/>
      <c r="BF116" s="183"/>
      <c r="BG116" s="128"/>
      <c r="BH116" s="205"/>
      <c r="BI116" s="205"/>
      <c r="BJ116" s="205"/>
      <c r="BK116" s="205"/>
      <c r="BL116" s="205"/>
      <c r="BM116" s="205"/>
      <c r="BN116" s="205"/>
      <c r="BO116" s="205"/>
      <c r="BP116" s="205"/>
      <c r="BQ116" s="205"/>
      <c r="BR116" s="205"/>
      <c r="BS116" s="205"/>
      <c r="BT116" s="205"/>
      <c r="BU116" s="205"/>
      <c r="BV116" s="205"/>
      <c r="BW116" s="205"/>
      <c r="BX116" s="205"/>
      <c r="BY116" s="205"/>
      <c r="BZ116" s="205"/>
      <c r="CA116" s="205"/>
      <c r="CB116" s="205"/>
      <c r="CC116" s="205"/>
      <c r="CD116" s="205"/>
      <c r="CE116" s="205"/>
      <c r="CF116" s="205"/>
      <c r="CG116" s="205"/>
      <c r="CH116" s="205"/>
      <c r="CI116" s="205"/>
      <c r="CJ116" s="205"/>
    </row>
    <row r="117" spans="3:100" ht="21" customHeight="1" x14ac:dyDescent="0.25">
      <c r="C117" s="182"/>
      <c r="D117" s="199"/>
      <c r="E117" s="190"/>
      <c r="F117" s="199"/>
      <c r="G117" s="128"/>
      <c r="H117" s="205" t="s">
        <v>253</v>
      </c>
      <c r="I117" s="205"/>
      <c r="J117" s="205"/>
      <c r="K117" s="205"/>
      <c r="L117" s="205"/>
      <c r="M117" s="205"/>
      <c r="N117" s="205"/>
      <c r="O117" s="205"/>
      <c r="P117" s="205"/>
      <c r="Q117" s="205"/>
      <c r="R117" s="205"/>
      <c r="S117" s="205"/>
      <c r="T117" s="205"/>
      <c r="U117" s="205"/>
      <c r="V117" s="205"/>
      <c r="W117" s="205"/>
      <c r="X117" s="205"/>
      <c r="Y117" s="205"/>
      <c r="Z117" s="205"/>
      <c r="AA117" s="205"/>
      <c r="AB117" s="205"/>
      <c r="AC117" s="205"/>
      <c r="AD117" s="205"/>
      <c r="AE117" s="205"/>
      <c r="AF117" s="205"/>
      <c r="AG117" s="205"/>
      <c r="AH117" s="205"/>
      <c r="AI117" s="205"/>
      <c r="AJ117" s="205"/>
      <c r="AL117" s="193" t="str">
        <f t="shared" ref="AL117" si="58">IF(COUNTIF(AQ117:AR117,"x")=0,"",SUM(IF(AND(CQ117="x",AQ117=CQ117),1,0),IF(AND(CR117="x",AR117=CR117),1,0))-(IF(COUNTIF(AQ117:AR117,"x")&gt;1,1,0)))</f>
        <v/>
      </c>
      <c r="AM117" s="9" t="s">
        <v>2</v>
      </c>
      <c r="AN117" s="10">
        <v>1</v>
      </c>
      <c r="AQ117" s="137" t="str">
        <f t="shared" ref="AQ117" si="59">IF(D117="","",D117)</f>
        <v/>
      </c>
      <c r="AR117" s="137" t="str">
        <f t="shared" ref="AR117" si="60">IF(F117="","",F117)</f>
        <v/>
      </c>
      <c r="AS117" s="131"/>
      <c r="AT117" s="131"/>
      <c r="AU117" s="131"/>
      <c r="BC117" s="182"/>
      <c r="BD117" s="192" t="s">
        <v>10</v>
      </c>
      <c r="BE117" s="190"/>
      <c r="BF117" s="192"/>
      <c r="BG117" s="128"/>
      <c r="BH117" s="205" t="s">
        <v>141</v>
      </c>
      <c r="BI117" s="205"/>
      <c r="BJ117" s="205"/>
      <c r="BK117" s="205"/>
      <c r="BL117" s="205"/>
      <c r="BM117" s="205"/>
      <c r="BN117" s="205"/>
      <c r="BO117" s="205"/>
      <c r="BP117" s="205"/>
      <c r="BQ117" s="205"/>
      <c r="BR117" s="205"/>
      <c r="BS117" s="205"/>
      <c r="BT117" s="205"/>
      <c r="BU117" s="205"/>
      <c r="BV117" s="205"/>
      <c r="BW117" s="205"/>
      <c r="BX117" s="205"/>
      <c r="BY117" s="205"/>
      <c r="BZ117" s="205"/>
      <c r="CA117" s="205"/>
      <c r="CB117" s="205"/>
      <c r="CC117" s="205"/>
      <c r="CD117" s="205"/>
      <c r="CE117" s="205"/>
      <c r="CF117" s="205"/>
      <c r="CG117" s="205"/>
      <c r="CH117" s="205"/>
      <c r="CI117" s="205"/>
      <c r="CJ117" s="205"/>
      <c r="CL117" s="8">
        <v>1</v>
      </c>
      <c r="CM117" s="9" t="s">
        <v>2</v>
      </c>
      <c r="CN117" s="10">
        <v>1</v>
      </c>
      <c r="CP117" s="29"/>
      <c r="CQ117" s="137" t="str">
        <f>BD117</f>
        <v>x</v>
      </c>
      <c r="CR117" s="137">
        <f>BF117</f>
        <v>0</v>
      </c>
      <c r="CS117" s="136"/>
      <c r="CT117" s="136"/>
      <c r="CU117" s="136"/>
    </row>
    <row r="118" spans="3:100" ht="30" customHeight="1" x14ac:dyDescent="0.25">
      <c r="C118" s="182"/>
      <c r="D118" s="183"/>
      <c r="E118" s="128"/>
      <c r="F118" s="183"/>
      <c r="G118" s="128"/>
      <c r="H118" s="205"/>
      <c r="I118" s="205"/>
      <c r="J118" s="205"/>
      <c r="K118" s="205"/>
      <c r="L118" s="205"/>
      <c r="M118" s="205"/>
      <c r="N118" s="205"/>
      <c r="O118" s="205"/>
      <c r="P118" s="205"/>
      <c r="Q118" s="205"/>
      <c r="R118" s="205"/>
      <c r="S118" s="205"/>
      <c r="T118" s="205"/>
      <c r="U118" s="205"/>
      <c r="V118" s="205"/>
      <c r="W118" s="205"/>
      <c r="X118" s="205"/>
      <c r="Y118" s="205"/>
      <c r="Z118" s="205"/>
      <c r="AA118" s="205"/>
      <c r="AB118" s="205"/>
      <c r="AC118" s="205"/>
      <c r="AD118" s="205"/>
      <c r="AE118" s="205"/>
      <c r="AF118" s="205"/>
      <c r="AG118" s="205"/>
      <c r="AH118" s="205"/>
      <c r="AI118" s="205"/>
      <c r="AJ118" s="205"/>
      <c r="BC118" s="182"/>
      <c r="BD118" s="183"/>
      <c r="BE118" s="128"/>
      <c r="BF118" s="183"/>
      <c r="BG118" s="128"/>
      <c r="BH118" s="205"/>
      <c r="BI118" s="205"/>
      <c r="BJ118" s="205"/>
      <c r="BK118" s="205"/>
      <c r="BL118" s="205"/>
      <c r="BM118" s="205"/>
      <c r="BN118" s="205"/>
      <c r="BO118" s="205"/>
      <c r="BP118" s="205"/>
      <c r="BQ118" s="205"/>
      <c r="BR118" s="205"/>
      <c r="BS118" s="205"/>
      <c r="BT118" s="205"/>
      <c r="BU118" s="205"/>
      <c r="BV118" s="205"/>
      <c r="BW118" s="205"/>
      <c r="BX118" s="205"/>
      <c r="BY118" s="205"/>
      <c r="BZ118" s="205"/>
      <c r="CA118" s="205"/>
      <c r="CB118" s="205"/>
      <c r="CC118" s="205"/>
      <c r="CD118" s="205"/>
      <c r="CE118" s="205"/>
      <c r="CF118" s="205"/>
      <c r="CG118" s="205"/>
      <c r="CH118" s="205"/>
      <c r="CI118" s="205"/>
      <c r="CJ118" s="205"/>
    </row>
    <row r="119" spans="3:100" ht="21" customHeight="1" x14ac:dyDescent="0.25">
      <c r="C119" s="182"/>
      <c r="D119" s="199"/>
      <c r="E119" s="190"/>
      <c r="F119" s="199"/>
      <c r="G119" s="128"/>
      <c r="H119" s="205" t="s">
        <v>254</v>
      </c>
      <c r="I119" s="205"/>
      <c r="J119" s="205"/>
      <c r="K119" s="205"/>
      <c r="L119" s="205"/>
      <c r="M119" s="205"/>
      <c r="N119" s="205"/>
      <c r="O119" s="205"/>
      <c r="P119" s="205"/>
      <c r="Q119" s="205"/>
      <c r="R119" s="205"/>
      <c r="S119" s="205"/>
      <c r="T119" s="205"/>
      <c r="U119" s="205"/>
      <c r="V119" s="205"/>
      <c r="W119" s="205"/>
      <c r="X119" s="205"/>
      <c r="Y119" s="205"/>
      <c r="Z119" s="205"/>
      <c r="AA119" s="205"/>
      <c r="AB119" s="205"/>
      <c r="AC119" s="205"/>
      <c r="AD119" s="205"/>
      <c r="AE119" s="205"/>
      <c r="AF119" s="205"/>
      <c r="AG119" s="205"/>
      <c r="AH119" s="205"/>
      <c r="AI119" s="205"/>
      <c r="AJ119" s="205"/>
      <c r="AL119" s="193" t="str">
        <f t="shared" ref="AL119" si="61">IF(COUNTIF(AQ119:AR119,"x")=0,"",SUM(IF(AND(CQ119="x",AQ119=CQ119),1,0),IF(AND(CR119="x",AR119=CR119),1,0))-(IF(COUNTIF(AQ119:AR119,"x")&gt;1,1,0)))</f>
        <v/>
      </c>
      <c r="AM119" s="9" t="s">
        <v>2</v>
      </c>
      <c r="AN119" s="10">
        <v>1</v>
      </c>
      <c r="AQ119" s="137" t="str">
        <f t="shared" ref="AQ119" si="62">IF(D119="","",D119)</f>
        <v/>
      </c>
      <c r="AR119" s="137" t="str">
        <f t="shared" ref="AR119" si="63">IF(F119="","",F119)</f>
        <v/>
      </c>
      <c r="AS119" s="131"/>
      <c r="AT119" s="131"/>
      <c r="AU119" s="131"/>
      <c r="BC119" s="182"/>
      <c r="BD119" s="192"/>
      <c r="BE119" s="190"/>
      <c r="BF119" s="192" t="s">
        <v>10</v>
      </c>
      <c r="BG119" s="128"/>
      <c r="BH119" s="205" t="s">
        <v>140</v>
      </c>
      <c r="BI119" s="205"/>
      <c r="BJ119" s="205"/>
      <c r="BK119" s="205"/>
      <c r="BL119" s="205"/>
      <c r="BM119" s="205"/>
      <c r="BN119" s="205"/>
      <c r="BO119" s="205"/>
      <c r="BP119" s="205"/>
      <c r="BQ119" s="205"/>
      <c r="BR119" s="205"/>
      <c r="BS119" s="205"/>
      <c r="BT119" s="205"/>
      <c r="BU119" s="205"/>
      <c r="BV119" s="205"/>
      <c r="BW119" s="205"/>
      <c r="BX119" s="205"/>
      <c r="BY119" s="205"/>
      <c r="BZ119" s="205"/>
      <c r="CA119" s="205"/>
      <c r="CB119" s="205"/>
      <c r="CC119" s="205"/>
      <c r="CD119" s="205"/>
      <c r="CE119" s="205"/>
      <c r="CF119" s="205"/>
      <c r="CG119" s="205"/>
      <c r="CH119" s="205"/>
      <c r="CI119" s="205"/>
      <c r="CJ119" s="205"/>
      <c r="CL119" s="8">
        <v>1</v>
      </c>
      <c r="CM119" s="9" t="s">
        <v>2</v>
      </c>
      <c r="CN119" s="10">
        <v>1</v>
      </c>
      <c r="CP119" s="29"/>
      <c r="CQ119" s="137">
        <f>BD119</f>
        <v>0</v>
      </c>
      <c r="CR119" s="137" t="str">
        <f>BF119</f>
        <v>x</v>
      </c>
      <c r="CS119" s="136"/>
      <c r="CT119" s="136"/>
      <c r="CU119" s="136"/>
    </row>
    <row r="120" spans="3:100" ht="30" customHeight="1" x14ac:dyDescent="0.25">
      <c r="C120" s="182"/>
      <c r="D120" s="183"/>
      <c r="E120" s="128"/>
      <c r="F120" s="183"/>
      <c r="G120" s="128"/>
      <c r="H120" s="205"/>
      <c r="I120" s="205"/>
      <c r="J120" s="205"/>
      <c r="K120" s="205"/>
      <c r="L120" s="205"/>
      <c r="M120" s="205"/>
      <c r="N120" s="205"/>
      <c r="O120" s="205"/>
      <c r="P120" s="205"/>
      <c r="Q120" s="205"/>
      <c r="R120" s="205"/>
      <c r="S120" s="205"/>
      <c r="T120" s="205"/>
      <c r="U120" s="205"/>
      <c r="V120" s="205"/>
      <c r="W120" s="205"/>
      <c r="X120" s="205"/>
      <c r="Y120" s="205"/>
      <c r="Z120" s="205"/>
      <c r="AA120" s="205"/>
      <c r="AB120" s="205"/>
      <c r="AC120" s="205"/>
      <c r="AD120" s="205"/>
      <c r="AE120" s="205"/>
      <c r="AF120" s="205"/>
      <c r="AG120" s="205"/>
      <c r="AH120" s="205"/>
      <c r="AI120" s="205"/>
      <c r="AJ120" s="205"/>
      <c r="BC120" s="182"/>
      <c r="BD120" s="183"/>
      <c r="BE120" s="128"/>
      <c r="BF120" s="183"/>
      <c r="BG120" s="128"/>
      <c r="BH120" s="205"/>
      <c r="BI120" s="205"/>
      <c r="BJ120" s="205"/>
      <c r="BK120" s="205"/>
      <c r="BL120" s="205"/>
      <c r="BM120" s="205"/>
      <c r="BN120" s="205"/>
      <c r="BO120" s="205"/>
      <c r="BP120" s="205"/>
      <c r="BQ120" s="205"/>
      <c r="BR120" s="205"/>
      <c r="BS120" s="205"/>
      <c r="BT120" s="205"/>
      <c r="BU120" s="205"/>
      <c r="BV120" s="205"/>
      <c r="BW120" s="205"/>
      <c r="BX120" s="205"/>
      <c r="BY120" s="205"/>
      <c r="BZ120" s="205"/>
      <c r="CA120" s="205"/>
      <c r="CB120" s="205"/>
      <c r="CC120" s="205"/>
      <c r="CD120" s="205"/>
      <c r="CE120" s="205"/>
      <c r="CF120" s="205"/>
      <c r="CG120" s="205"/>
      <c r="CH120" s="205"/>
      <c r="CI120" s="205"/>
      <c r="CJ120" s="205"/>
    </row>
    <row r="121" spans="3:100" ht="21" customHeight="1" x14ac:dyDescent="0.25">
      <c r="C121" s="182"/>
      <c r="D121" s="199"/>
      <c r="E121" s="190"/>
      <c r="F121" s="199"/>
      <c r="G121" s="128"/>
      <c r="H121" s="205" t="s">
        <v>255</v>
      </c>
      <c r="I121" s="205"/>
      <c r="J121" s="205"/>
      <c r="K121" s="205"/>
      <c r="L121" s="205"/>
      <c r="M121" s="205"/>
      <c r="N121" s="205"/>
      <c r="O121" s="205"/>
      <c r="P121" s="205"/>
      <c r="Q121" s="205"/>
      <c r="R121" s="205"/>
      <c r="S121" s="205"/>
      <c r="T121" s="205"/>
      <c r="U121" s="205"/>
      <c r="V121" s="205"/>
      <c r="W121" s="205"/>
      <c r="X121" s="205"/>
      <c r="Y121" s="205"/>
      <c r="Z121" s="205"/>
      <c r="AA121" s="205"/>
      <c r="AB121" s="205"/>
      <c r="AC121" s="205"/>
      <c r="AD121" s="205"/>
      <c r="AE121" s="205"/>
      <c r="AF121" s="205"/>
      <c r="AG121" s="205"/>
      <c r="AH121" s="205"/>
      <c r="AI121" s="205"/>
      <c r="AJ121" s="205"/>
      <c r="AL121" s="193" t="str">
        <f t="shared" ref="AL121" si="64">IF(COUNTIF(AQ121:AR121,"x")=0,"",SUM(IF(AND(CQ121="x",AQ121=CQ121),1,0),IF(AND(CR121="x",AR121=CR121),1,0))-(IF(COUNTIF(AQ121:AR121,"x")&gt;1,1,0)))</f>
        <v/>
      </c>
      <c r="AM121" s="9" t="s">
        <v>2</v>
      </c>
      <c r="AN121" s="10">
        <v>1</v>
      </c>
      <c r="AQ121" s="137" t="str">
        <f t="shared" ref="AQ121" si="65">IF(D121="","",D121)</f>
        <v/>
      </c>
      <c r="AR121" s="137" t="str">
        <f t="shared" ref="AR121" si="66">IF(F121="","",F121)</f>
        <v/>
      </c>
      <c r="AS121" s="131"/>
      <c r="AT121" s="131"/>
      <c r="AU121" s="131"/>
      <c r="BC121" s="182"/>
      <c r="BD121" s="192"/>
      <c r="BE121" s="190"/>
      <c r="BF121" s="192" t="s">
        <v>10</v>
      </c>
      <c r="BG121" s="128"/>
      <c r="BH121" s="205" t="s">
        <v>138</v>
      </c>
      <c r="BI121" s="205"/>
      <c r="BJ121" s="205"/>
      <c r="BK121" s="205"/>
      <c r="BL121" s="205"/>
      <c r="BM121" s="205"/>
      <c r="BN121" s="205"/>
      <c r="BO121" s="205"/>
      <c r="BP121" s="205"/>
      <c r="BQ121" s="205"/>
      <c r="BR121" s="205"/>
      <c r="BS121" s="205"/>
      <c r="BT121" s="205"/>
      <c r="BU121" s="205"/>
      <c r="BV121" s="205"/>
      <c r="BW121" s="205"/>
      <c r="BX121" s="205"/>
      <c r="BY121" s="205"/>
      <c r="BZ121" s="205"/>
      <c r="CA121" s="205"/>
      <c r="CB121" s="205"/>
      <c r="CC121" s="205"/>
      <c r="CD121" s="205"/>
      <c r="CE121" s="205"/>
      <c r="CF121" s="205"/>
      <c r="CG121" s="205"/>
      <c r="CH121" s="205"/>
      <c r="CI121" s="205"/>
      <c r="CJ121" s="205"/>
      <c r="CL121" s="8">
        <v>1</v>
      </c>
      <c r="CM121" s="9" t="s">
        <v>2</v>
      </c>
      <c r="CN121" s="10">
        <v>1</v>
      </c>
      <c r="CP121" s="29"/>
      <c r="CQ121" s="137">
        <f>BD121</f>
        <v>0</v>
      </c>
      <c r="CR121" s="137" t="str">
        <f>BF121</f>
        <v>x</v>
      </c>
      <c r="CS121" s="136"/>
      <c r="CT121" s="136"/>
      <c r="CU121" s="136"/>
    </row>
    <row r="122" spans="3:100" ht="30" customHeight="1" x14ac:dyDescent="0.25">
      <c r="C122" s="182"/>
      <c r="D122" s="183"/>
      <c r="E122" s="128"/>
      <c r="F122" s="183"/>
      <c r="G122" s="128"/>
      <c r="H122" s="205"/>
      <c r="I122" s="205"/>
      <c r="J122" s="205"/>
      <c r="K122" s="205"/>
      <c r="L122" s="205"/>
      <c r="M122" s="205"/>
      <c r="N122" s="205"/>
      <c r="O122" s="205"/>
      <c r="P122" s="205"/>
      <c r="Q122" s="205"/>
      <c r="R122" s="205"/>
      <c r="S122" s="205"/>
      <c r="T122" s="205"/>
      <c r="U122" s="205"/>
      <c r="V122" s="205"/>
      <c r="W122" s="205"/>
      <c r="X122" s="205"/>
      <c r="Y122" s="205"/>
      <c r="Z122" s="205"/>
      <c r="AA122" s="205"/>
      <c r="AB122" s="205"/>
      <c r="AC122" s="205"/>
      <c r="AD122" s="205"/>
      <c r="AE122" s="205"/>
      <c r="AF122" s="205"/>
      <c r="AG122" s="205"/>
      <c r="AH122" s="205"/>
      <c r="AI122" s="205"/>
      <c r="AJ122" s="205"/>
      <c r="BC122" s="182"/>
      <c r="BD122" s="183"/>
      <c r="BE122" s="128"/>
      <c r="BF122" s="183"/>
      <c r="BG122" s="128"/>
      <c r="BH122" s="205"/>
      <c r="BI122" s="205"/>
      <c r="BJ122" s="205"/>
      <c r="BK122" s="205"/>
      <c r="BL122" s="205"/>
      <c r="BM122" s="205"/>
      <c r="BN122" s="205"/>
      <c r="BO122" s="205"/>
      <c r="BP122" s="205"/>
      <c r="BQ122" s="205"/>
      <c r="BR122" s="205"/>
      <c r="BS122" s="205"/>
      <c r="BT122" s="205"/>
      <c r="BU122" s="205"/>
      <c r="BV122" s="205"/>
      <c r="BW122" s="205"/>
      <c r="BX122" s="205"/>
      <c r="BY122" s="205"/>
      <c r="BZ122" s="205"/>
      <c r="CA122" s="205"/>
      <c r="CB122" s="205"/>
      <c r="CC122" s="205"/>
      <c r="CD122" s="205"/>
      <c r="CE122" s="205"/>
      <c r="CF122" s="205"/>
      <c r="CG122" s="205"/>
      <c r="CH122" s="205"/>
      <c r="CI122" s="205"/>
      <c r="CJ122" s="205"/>
    </row>
    <row r="123" spans="3:100" ht="21" customHeight="1" x14ac:dyDescent="0.25">
      <c r="C123" s="182"/>
      <c r="D123" s="199"/>
      <c r="E123" s="190"/>
      <c r="F123" s="199"/>
      <c r="G123" s="128"/>
      <c r="H123" s="205" t="s">
        <v>256</v>
      </c>
      <c r="I123" s="205"/>
      <c r="J123" s="205"/>
      <c r="K123" s="205"/>
      <c r="L123" s="205"/>
      <c r="M123" s="205"/>
      <c r="N123" s="205"/>
      <c r="O123" s="205"/>
      <c r="P123" s="205"/>
      <c r="Q123" s="205"/>
      <c r="R123" s="205"/>
      <c r="S123" s="205"/>
      <c r="T123" s="205"/>
      <c r="U123" s="205"/>
      <c r="V123" s="205"/>
      <c r="W123" s="205"/>
      <c r="X123" s="205"/>
      <c r="Y123" s="205"/>
      <c r="Z123" s="205"/>
      <c r="AA123" s="205"/>
      <c r="AB123" s="205"/>
      <c r="AC123" s="205"/>
      <c r="AD123" s="205"/>
      <c r="AE123" s="205"/>
      <c r="AF123" s="205"/>
      <c r="AG123" s="205"/>
      <c r="AH123" s="205"/>
      <c r="AI123" s="205"/>
      <c r="AJ123" s="205"/>
      <c r="AL123" s="193" t="str">
        <f t="shared" ref="AL123" si="67">IF(COUNTIF(AQ123:AR123,"x")=0,"",SUM(IF(AND(CQ123="x",AQ123=CQ123),1,0),IF(AND(CR123="x",AR123=CR123),1,0))-(IF(COUNTIF(AQ123:AR123,"x")&gt;1,1,0)))</f>
        <v/>
      </c>
      <c r="AM123" s="9" t="s">
        <v>2</v>
      </c>
      <c r="AN123" s="10">
        <v>1</v>
      </c>
      <c r="AQ123" s="137" t="str">
        <f t="shared" ref="AQ123" si="68">IF(D123="","",D123)</f>
        <v/>
      </c>
      <c r="AR123" s="137" t="str">
        <f t="shared" ref="AR123" si="69">IF(F123="","",F123)</f>
        <v/>
      </c>
      <c r="AS123" s="131"/>
      <c r="AT123" s="131"/>
      <c r="AU123" s="131"/>
      <c r="BC123" s="182"/>
      <c r="BD123" s="192" t="s">
        <v>10</v>
      </c>
      <c r="BE123" s="190"/>
      <c r="BF123" s="192"/>
      <c r="BG123" s="128"/>
      <c r="BH123" s="205" t="s">
        <v>142</v>
      </c>
      <c r="BI123" s="205"/>
      <c r="BJ123" s="205"/>
      <c r="BK123" s="205"/>
      <c r="BL123" s="205"/>
      <c r="BM123" s="205"/>
      <c r="BN123" s="205"/>
      <c r="BO123" s="205"/>
      <c r="BP123" s="205"/>
      <c r="BQ123" s="205"/>
      <c r="BR123" s="205"/>
      <c r="BS123" s="205"/>
      <c r="BT123" s="205"/>
      <c r="BU123" s="205"/>
      <c r="BV123" s="205"/>
      <c r="BW123" s="205"/>
      <c r="BX123" s="205"/>
      <c r="BY123" s="205"/>
      <c r="BZ123" s="205"/>
      <c r="CA123" s="205"/>
      <c r="CB123" s="205"/>
      <c r="CC123" s="205"/>
      <c r="CD123" s="205"/>
      <c r="CE123" s="205"/>
      <c r="CF123" s="205"/>
      <c r="CG123" s="205"/>
      <c r="CH123" s="205"/>
      <c r="CI123" s="205"/>
      <c r="CJ123" s="205"/>
      <c r="CL123" s="8">
        <v>1</v>
      </c>
      <c r="CM123" s="9" t="s">
        <v>2</v>
      </c>
      <c r="CN123" s="10">
        <v>1</v>
      </c>
      <c r="CP123" s="29"/>
      <c r="CQ123" s="137" t="str">
        <f>BD123</f>
        <v>x</v>
      </c>
      <c r="CR123" s="137">
        <f>BF123</f>
        <v>0</v>
      </c>
      <c r="CS123" s="136"/>
      <c r="CT123" s="136"/>
      <c r="CU123" s="136"/>
    </row>
    <row r="124" spans="3:100" ht="21" customHeight="1" x14ac:dyDescent="0.25">
      <c r="C124" s="182"/>
      <c r="D124" s="183"/>
      <c r="E124" s="128"/>
      <c r="F124" s="183"/>
      <c r="G124" s="128"/>
      <c r="H124" s="205"/>
      <c r="I124" s="205"/>
      <c r="J124" s="205"/>
      <c r="K124" s="205"/>
      <c r="L124" s="205"/>
      <c r="M124" s="205"/>
      <c r="N124" s="205"/>
      <c r="O124" s="205"/>
      <c r="P124" s="205"/>
      <c r="Q124" s="205"/>
      <c r="R124" s="205"/>
      <c r="S124" s="205"/>
      <c r="T124" s="205"/>
      <c r="U124" s="205"/>
      <c r="V124" s="205"/>
      <c r="W124" s="205"/>
      <c r="X124" s="205"/>
      <c r="Y124" s="205"/>
      <c r="Z124" s="205"/>
      <c r="AA124" s="205"/>
      <c r="AB124" s="205"/>
      <c r="AC124" s="205"/>
      <c r="AD124" s="205"/>
      <c r="AE124" s="205"/>
      <c r="AF124" s="205"/>
      <c r="AG124" s="205"/>
      <c r="AH124" s="205"/>
      <c r="AI124" s="205"/>
      <c r="AJ124" s="205"/>
      <c r="BC124" s="182"/>
      <c r="BD124" s="183"/>
      <c r="BE124" s="128"/>
      <c r="BF124" s="183"/>
      <c r="BG124" s="128"/>
      <c r="BH124" s="205"/>
      <c r="BI124" s="205"/>
      <c r="BJ124" s="205"/>
      <c r="BK124" s="205"/>
      <c r="BL124" s="205"/>
      <c r="BM124" s="205"/>
      <c r="BN124" s="205"/>
      <c r="BO124" s="205"/>
      <c r="BP124" s="205"/>
      <c r="BQ124" s="205"/>
      <c r="BR124" s="205"/>
      <c r="BS124" s="205"/>
      <c r="BT124" s="205"/>
      <c r="BU124" s="205"/>
      <c r="BV124" s="205"/>
      <c r="BW124" s="205"/>
      <c r="BX124" s="205"/>
      <c r="BY124" s="205"/>
      <c r="BZ124" s="205"/>
      <c r="CA124" s="205"/>
      <c r="CB124" s="205"/>
      <c r="CC124" s="205"/>
      <c r="CD124" s="205"/>
      <c r="CE124" s="205"/>
      <c r="CF124" s="205"/>
      <c r="CG124" s="205"/>
      <c r="CH124" s="205"/>
      <c r="CI124" s="205"/>
      <c r="CJ124" s="205"/>
    </row>
    <row r="125" spans="3:100" ht="15" customHeight="1" x14ac:dyDescent="0.25">
      <c r="C125" s="182"/>
      <c r="D125" s="128"/>
      <c r="E125" s="127"/>
      <c r="F125" s="127"/>
      <c r="G125" s="127"/>
      <c r="H125" s="127"/>
      <c r="I125" s="127"/>
      <c r="J125" s="127"/>
      <c r="BC125" s="182"/>
      <c r="BD125" s="128"/>
      <c r="BE125" s="127"/>
      <c r="BF125" s="127"/>
      <c r="BG125" s="127"/>
      <c r="BH125" s="127"/>
      <c r="BI125" s="127"/>
      <c r="BJ125" s="127"/>
    </row>
    <row r="126" spans="3:100" ht="30" customHeight="1" x14ac:dyDescent="0.25">
      <c r="C126" s="182" t="s">
        <v>78</v>
      </c>
      <c r="D126" s="202" t="s">
        <v>174</v>
      </c>
      <c r="E126" s="202"/>
      <c r="F126" s="202"/>
      <c r="G126" s="202"/>
      <c r="H126" s="202"/>
      <c r="I126" s="202"/>
      <c r="J126" s="202"/>
      <c r="K126" s="202"/>
      <c r="L126" s="202"/>
      <c r="M126" s="202"/>
      <c r="N126" s="202"/>
      <c r="O126" s="202"/>
      <c r="P126" s="202"/>
      <c r="Q126" s="202"/>
      <c r="R126" s="202"/>
      <c r="S126" s="202"/>
      <c r="T126" s="202"/>
      <c r="U126" s="202"/>
      <c r="V126" s="202"/>
      <c r="W126" s="202"/>
      <c r="X126" s="202"/>
      <c r="Y126" s="202"/>
      <c r="Z126" s="202"/>
      <c r="AA126" s="202"/>
      <c r="AB126" s="202"/>
      <c r="AC126" s="202"/>
      <c r="AD126" s="202"/>
      <c r="AE126" s="202"/>
      <c r="AF126" s="202"/>
      <c r="AG126" s="202"/>
      <c r="AH126" s="202"/>
      <c r="AI126" s="202"/>
      <c r="AJ126" s="202"/>
      <c r="BC126" s="182" t="s">
        <v>75</v>
      </c>
      <c r="BD126" s="202" t="s">
        <v>174</v>
      </c>
      <c r="BE126" s="202"/>
      <c r="BF126" s="202"/>
      <c r="BG126" s="202"/>
      <c r="BH126" s="202"/>
      <c r="BI126" s="202"/>
      <c r="BJ126" s="202"/>
      <c r="BK126" s="202"/>
      <c r="BL126" s="202"/>
      <c r="BM126" s="202"/>
      <c r="BN126" s="202"/>
      <c r="BO126" s="202"/>
      <c r="BP126" s="202"/>
      <c r="BQ126" s="202"/>
      <c r="BR126" s="202"/>
      <c r="BS126" s="202"/>
      <c r="BT126" s="202"/>
      <c r="BU126" s="202"/>
      <c r="BV126" s="202"/>
      <c r="BW126" s="202"/>
      <c r="BX126" s="202"/>
      <c r="BY126" s="202"/>
      <c r="BZ126" s="202"/>
      <c r="CA126" s="202"/>
      <c r="CB126" s="202"/>
      <c r="CC126" s="202"/>
      <c r="CD126" s="202"/>
      <c r="CE126" s="202"/>
      <c r="CF126" s="202"/>
      <c r="CG126" s="202"/>
      <c r="CH126" s="202"/>
      <c r="CI126" s="202"/>
      <c r="CJ126" s="202"/>
    </row>
    <row r="127" spans="3:100" ht="21" customHeight="1" x14ac:dyDescent="0.25">
      <c r="C127" s="182"/>
      <c r="D127" s="157" t="s">
        <v>4</v>
      </c>
      <c r="E127" s="201"/>
      <c r="F127" s="201"/>
      <c r="G127" s="201"/>
      <c r="H127" s="201"/>
      <c r="I127" s="201"/>
      <c r="J127" s="201"/>
      <c r="K127" s="201"/>
      <c r="L127" s="201"/>
      <c r="M127" s="201"/>
      <c r="N127" s="201"/>
      <c r="O127" s="201"/>
      <c r="P127" s="201"/>
      <c r="Q127" s="201"/>
      <c r="R127" s="201"/>
      <c r="S127" s="201"/>
      <c r="T127" s="201"/>
      <c r="U127" s="201"/>
      <c r="V127" s="201"/>
      <c r="W127" s="201"/>
      <c r="X127" s="201"/>
      <c r="AL127" s="169" t="str">
        <f>IF(E127="","",IF(COUNTIF($AQ$127:$AQ$129,E127)&gt;0,1/COUNTIF($E$127:$E$129,E127),0))</f>
        <v/>
      </c>
      <c r="AM127" s="9" t="s">
        <v>2</v>
      </c>
      <c r="AN127" s="10">
        <v>1</v>
      </c>
      <c r="AQ127" s="164" t="str">
        <f>CQ127</f>
        <v>Identifizierung des Erzeugnisses</v>
      </c>
      <c r="AR127" s="131"/>
      <c r="AS127" s="131"/>
      <c r="AT127" s="131"/>
      <c r="AU127" s="131"/>
      <c r="BC127" s="182"/>
      <c r="BD127" s="157" t="s">
        <v>4</v>
      </c>
      <c r="BE127" s="201" t="s">
        <v>145</v>
      </c>
      <c r="BF127" s="201"/>
      <c r="BG127" s="201"/>
      <c r="BH127" s="201"/>
      <c r="BI127" s="201"/>
      <c r="BJ127" s="201"/>
      <c r="BK127" s="201"/>
      <c r="BL127" s="201"/>
      <c r="BM127" s="201"/>
      <c r="BN127" s="201"/>
      <c r="BO127" s="201"/>
      <c r="BP127" s="201"/>
      <c r="BQ127" s="201"/>
      <c r="BR127" s="201"/>
      <c r="BS127" s="201"/>
      <c r="BT127" s="201"/>
      <c r="BU127" s="201"/>
      <c r="BV127" s="201"/>
      <c r="BW127" s="201"/>
      <c r="BX127" s="201"/>
      <c r="CL127" s="8">
        <v>1</v>
      </c>
      <c r="CM127" s="9" t="s">
        <v>2</v>
      </c>
      <c r="CN127" s="10">
        <v>1</v>
      </c>
      <c r="CP127" s="29"/>
      <c r="CQ127" s="137" t="str">
        <f>BE127</f>
        <v>Identifizierung des Erzeugnisses</v>
      </c>
      <c r="CR127" s="137"/>
      <c r="CS127" s="136"/>
      <c r="CT127" s="136"/>
      <c r="CU127" s="136"/>
      <c r="CV127" s="29" t="s">
        <v>182</v>
      </c>
    </row>
    <row r="128" spans="3:100" ht="21" customHeight="1" x14ac:dyDescent="0.25">
      <c r="C128" s="182"/>
      <c r="D128" s="157" t="s">
        <v>4</v>
      </c>
      <c r="E128" s="201"/>
      <c r="F128" s="201"/>
      <c r="G128" s="201"/>
      <c r="H128" s="201"/>
      <c r="I128" s="201"/>
      <c r="J128" s="201"/>
      <c r="K128" s="201"/>
      <c r="L128" s="201"/>
      <c r="M128" s="201"/>
      <c r="N128" s="201"/>
      <c r="O128" s="201"/>
      <c r="P128" s="201"/>
      <c r="Q128" s="201"/>
      <c r="R128" s="201"/>
      <c r="S128" s="201"/>
      <c r="T128" s="201"/>
      <c r="U128" s="201"/>
      <c r="V128" s="201"/>
      <c r="W128" s="201"/>
      <c r="X128" s="201"/>
      <c r="AL128" s="169" t="str">
        <f>IF(E128="","",IF(COUNTIF($AQ$127:$AQ$129,E128)&gt;0,1/COUNTIF($E$127:$E$129,E128),0))</f>
        <v/>
      </c>
      <c r="AM128" s="9" t="s">
        <v>2</v>
      </c>
      <c r="AN128" s="10">
        <v>1</v>
      </c>
      <c r="AQ128" s="164" t="str">
        <f t="shared" ref="AQ128:AQ129" si="70">CQ128</f>
        <v>Abgrenzung zu anderen ähnlichen Produkten</v>
      </c>
      <c r="AR128" s="131"/>
      <c r="AS128" s="131"/>
      <c r="AT128" s="131"/>
      <c r="AU128" s="131"/>
      <c r="BC128" s="182"/>
      <c r="BD128" s="157" t="s">
        <v>4</v>
      </c>
      <c r="BE128" s="201" t="s">
        <v>146</v>
      </c>
      <c r="BF128" s="201"/>
      <c r="BG128" s="201"/>
      <c r="BH128" s="201"/>
      <c r="BI128" s="201"/>
      <c r="BJ128" s="201"/>
      <c r="BK128" s="201"/>
      <c r="BL128" s="201"/>
      <c r="BM128" s="201"/>
      <c r="BN128" s="201"/>
      <c r="BO128" s="201"/>
      <c r="BP128" s="201"/>
      <c r="BQ128" s="201"/>
      <c r="BR128" s="201"/>
      <c r="BS128" s="201"/>
      <c r="BT128" s="201"/>
      <c r="BU128" s="201"/>
      <c r="BV128" s="201"/>
      <c r="BW128" s="201"/>
      <c r="BX128" s="201"/>
      <c r="CL128" s="8">
        <v>1</v>
      </c>
      <c r="CM128" s="9" t="s">
        <v>2</v>
      </c>
      <c r="CN128" s="10">
        <v>1</v>
      </c>
      <c r="CP128" s="29"/>
      <c r="CQ128" s="137" t="str">
        <f t="shared" ref="CQ128:CQ129" si="71">BE128</f>
        <v>Abgrenzung zu anderen ähnlichen Produkten</v>
      </c>
      <c r="CR128" s="137"/>
      <c r="CS128" s="136"/>
      <c r="CT128" s="136"/>
      <c r="CU128" s="136"/>
    </row>
    <row r="129" spans="1:110" ht="21" customHeight="1" x14ac:dyDescent="0.25">
      <c r="C129" s="182"/>
      <c r="D129" s="157" t="s">
        <v>4</v>
      </c>
      <c r="E129" s="201"/>
      <c r="F129" s="201"/>
      <c r="G129" s="201"/>
      <c r="H129" s="201"/>
      <c r="I129" s="201"/>
      <c r="J129" s="201"/>
      <c r="K129" s="201"/>
      <c r="L129" s="201"/>
      <c r="M129" s="201"/>
      <c r="N129" s="201"/>
      <c r="O129" s="201"/>
      <c r="P129" s="201"/>
      <c r="Q129" s="201"/>
      <c r="R129" s="201"/>
      <c r="S129" s="201"/>
      <c r="T129" s="201"/>
      <c r="U129" s="201"/>
      <c r="V129" s="201"/>
      <c r="W129" s="201"/>
      <c r="X129" s="201"/>
      <c r="AL129" s="169" t="str">
        <f>IF(E129="","",IF(COUNTIF($AQ$127:$AQ$129,E129)&gt;0,1/COUNTIF($E$127:$E$129,E129),0))</f>
        <v/>
      </c>
      <c r="AM129" s="9" t="s">
        <v>2</v>
      </c>
      <c r="AN129" s="10">
        <v>1</v>
      </c>
      <c r="AQ129" s="164" t="str">
        <f t="shared" si="70"/>
        <v>Schutz vor Täuschung</v>
      </c>
      <c r="AR129" s="131"/>
      <c r="AS129" s="131"/>
      <c r="AT129" s="131"/>
      <c r="AU129" s="131"/>
      <c r="BC129" s="182"/>
      <c r="BD129" s="157" t="s">
        <v>4</v>
      </c>
      <c r="BE129" s="201" t="s">
        <v>147</v>
      </c>
      <c r="BF129" s="201"/>
      <c r="BG129" s="201"/>
      <c r="BH129" s="201"/>
      <c r="BI129" s="201"/>
      <c r="BJ129" s="201"/>
      <c r="BK129" s="201"/>
      <c r="BL129" s="201"/>
      <c r="BM129" s="201"/>
      <c r="BN129" s="201"/>
      <c r="BO129" s="201"/>
      <c r="BP129" s="201"/>
      <c r="BQ129" s="201"/>
      <c r="BR129" s="201"/>
      <c r="BS129" s="201"/>
      <c r="BT129" s="201"/>
      <c r="BU129" s="201"/>
      <c r="BV129" s="201"/>
      <c r="BW129" s="201"/>
      <c r="BX129" s="201"/>
      <c r="CL129" s="8">
        <v>1</v>
      </c>
      <c r="CM129" s="9" t="s">
        <v>2</v>
      </c>
      <c r="CN129" s="10">
        <v>1</v>
      </c>
      <c r="CP129" s="29"/>
      <c r="CQ129" s="137" t="str">
        <f t="shared" si="71"/>
        <v>Schutz vor Täuschung</v>
      </c>
      <c r="CR129" s="137"/>
      <c r="CS129" s="136"/>
      <c r="CT129" s="136"/>
      <c r="CU129" s="136"/>
    </row>
    <row r="130" spans="1:110" x14ac:dyDescent="0.25">
      <c r="C130" s="182"/>
      <c r="BC130" s="182"/>
    </row>
    <row r="131" spans="1:110" ht="15" customHeight="1" x14ac:dyDescent="0.25">
      <c r="C131" s="182" t="s">
        <v>79</v>
      </c>
      <c r="D131" s="202" t="s">
        <v>175</v>
      </c>
      <c r="E131" s="202"/>
      <c r="F131" s="202"/>
      <c r="G131" s="202"/>
      <c r="H131" s="202"/>
      <c r="I131" s="202"/>
      <c r="J131" s="202"/>
      <c r="K131" s="202"/>
      <c r="L131" s="202"/>
      <c r="M131" s="202"/>
      <c r="N131" s="202"/>
      <c r="O131" s="202"/>
      <c r="P131" s="202"/>
      <c r="Q131" s="202"/>
      <c r="R131" s="202"/>
      <c r="S131" s="202"/>
      <c r="T131" s="202"/>
      <c r="U131" s="202"/>
      <c r="V131" s="202"/>
      <c r="W131" s="202"/>
      <c r="X131" s="202"/>
      <c r="Y131" s="202"/>
      <c r="Z131" s="202"/>
      <c r="AA131" s="202"/>
      <c r="AB131" s="202"/>
      <c r="AC131" s="202"/>
      <c r="AD131" s="202"/>
      <c r="AE131" s="202"/>
      <c r="AF131" s="202"/>
      <c r="AG131" s="202"/>
      <c r="AH131" s="202"/>
      <c r="AI131" s="202"/>
      <c r="AJ131" s="202"/>
      <c r="BC131" s="182" t="s">
        <v>76</v>
      </c>
      <c r="BD131" s="202" t="s">
        <v>175</v>
      </c>
      <c r="BE131" s="202"/>
      <c r="BF131" s="202"/>
      <c r="BG131" s="202"/>
      <c r="BH131" s="202"/>
      <c r="BI131" s="202"/>
      <c r="BJ131" s="202"/>
      <c r="BK131" s="202"/>
      <c r="BL131" s="202"/>
      <c r="BM131" s="202"/>
      <c r="BN131" s="202"/>
      <c r="BO131" s="202"/>
      <c r="BP131" s="202"/>
      <c r="BQ131" s="202"/>
      <c r="BR131" s="202"/>
      <c r="BS131" s="202"/>
      <c r="BT131" s="202"/>
      <c r="BU131" s="202"/>
      <c r="BV131" s="202"/>
      <c r="BW131" s="202"/>
      <c r="BX131" s="202"/>
      <c r="BY131" s="202"/>
      <c r="BZ131" s="202"/>
      <c r="CA131" s="202"/>
      <c r="CB131" s="202"/>
      <c r="CC131" s="202"/>
      <c r="CD131" s="202"/>
      <c r="CE131" s="202"/>
      <c r="CF131" s="202"/>
      <c r="CG131" s="202"/>
      <c r="CH131" s="202"/>
      <c r="CI131" s="202"/>
      <c r="CJ131" s="202"/>
    </row>
    <row r="132" spans="1:110" ht="21" customHeight="1" x14ac:dyDescent="0.25">
      <c r="C132" s="182"/>
      <c r="D132" s="157" t="s">
        <v>4</v>
      </c>
      <c r="E132" s="128" t="s">
        <v>150</v>
      </c>
      <c r="H132" s="127"/>
      <c r="I132" s="127"/>
      <c r="J132" s="127"/>
      <c r="P132" s="201"/>
      <c r="Q132" s="201"/>
      <c r="R132" s="201"/>
      <c r="S132" s="201"/>
      <c r="T132" s="201"/>
      <c r="U132" s="201"/>
      <c r="V132" s="201"/>
      <c r="W132" s="201"/>
      <c r="X132" s="201"/>
      <c r="Y132" s="201"/>
      <c r="Z132" s="201"/>
      <c r="AA132" s="201"/>
      <c r="AB132" s="201"/>
      <c r="AC132" s="201"/>
      <c r="AD132" s="201"/>
      <c r="AE132" s="201"/>
      <c r="AF132" s="201"/>
      <c r="AG132" s="201"/>
      <c r="AH132" s="201"/>
      <c r="AI132" s="201"/>
      <c r="AL132" s="169" t="str">
        <f>IF(P132="","",IF(COUNTIF($AQ$132:$AQ$134,P132)&gt;0,1/COUNTIF($P$132:$P$134,P132),0))</f>
        <v/>
      </c>
      <c r="AM132" s="9" t="s">
        <v>2</v>
      </c>
      <c r="AN132" s="10">
        <v>1</v>
      </c>
      <c r="AQ132" s="164" t="str">
        <f>CQ132</f>
        <v>Gramm oder Kilogramm</v>
      </c>
      <c r="AR132" s="131"/>
      <c r="AS132" s="131"/>
      <c r="AT132" s="131"/>
      <c r="AU132" s="131"/>
      <c r="BC132" s="182"/>
      <c r="BD132" s="157" t="s">
        <v>4</v>
      </c>
      <c r="BE132" s="128" t="s">
        <v>150</v>
      </c>
      <c r="BH132" s="127"/>
      <c r="BI132" s="127"/>
      <c r="BJ132" s="127"/>
      <c r="BP132" s="201" t="s">
        <v>151</v>
      </c>
      <c r="BQ132" s="201"/>
      <c r="BR132" s="201"/>
      <c r="BS132" s="201"/>
      <c r="BT132" s="201"/>
      <c r="BU132" s="201"/>
      <c r="BV132" s="201"/>
      <c r="BW132" s="201"/>
      <c r="BX132" s="201"/>
      <c r="BY132" s="201"/>
      <c r="BZ132" s="201"/>
      <c r="CA132" s="201"/>
      <c r="CB132" s="201"/>
      <c r="CC132" s="201"/>
      <c r="CD132" s="201"/>
      <c r="CE132" s="201"/>
      <c r="CF132" s="201"/>
      <c r="CG132" s="201"/>
      <c r="CH132" s="201"/>
      <c r="CI132" s="201"/>
      <c r="CL132" s="8">
        <v>1</v>
      </c>
      <c r="CM132" s="9" t="s">
        <v>2</v>
      </c>
      <c r="CN132" s="10">
        <v>1</v>
      </c>
      <c r="CP132" s="29"/>
      <c r="CQ132" s="137" t="str">
        <f>BP132</f>
        <v>Gramm oder Kilogramm</v>
      </c>
      <c r="CR132" s="137"/>
      <c r="CS132" s="136"/>
      <c r="CT132" s="136"/>
      <c r="CU132" s="136"/>
    </row>
    <row r="133" spans="1:110" ht="21" customHeight="1" x14ac:dyDescent="0.25">
      <c r="C133" s="182"/>
      <c r="D133" s="157" t="s">
        <v>4</v>
      </c>
      <c r="E133" s="128" t="s">
        <v>148</v>
      </c>
      <c r="H133" s="127"/>
      <c r="I133" s="127"/>
      <c r="J133" s="127"/>
      <c r="P133" s="201"/>
      <c r="Q133" s="201"/>
      <c r="R133" s="201"/>
      <c r="S133" s="201"/>
      <c r="T133" s="201"/>
      <c r="U133" s="201"/>
      <c r="V133" s="201"/>
      <c r="W133" s="201"/>
      <c r="X133" s="201"/>
      <c r="Y133" s="201"/>
      <c r="Z133" s="201"/>
      <c r="AA133" s="201"/>
      <c r="AB133" s="201"/>
      <c r="AC133" s="201"/>
      <c r="AD133" s="201"/>
      <c r="AE133" s="201"/>
      <c r="AF133" s="201"/>
      <c r="AG133" s="201"/>
      <c r="AH133" s="201"/>
      <c r="AI133" s="201"/>
      <c r="AL133" s="169" t="str">
        <f>IF(P133="","",IF(COUNTIF($AQ$132:$AQ$134,P133)&gt;0,1/COUNTIF($P$132:$P$134,P133),0))</f>
        <v/>
      </c>
      <c r="AM133" s="9" t="s">
        <v>2</v>
      </c>
      <c r="AN133" s="10">
        <v>1</v>
      </c>
      <c r="AQ133" s="164" t="str">
        <f>CQ133</f>
        <v>Milliliter oder Liter</v>
      </c>
      <c r="AR133" s="131"/>
      <c r="AS133" s="131"/>
      <c r="AT133" s="131"/>
      <c r="AU133" s="131"/>
      <c r="BC133" s="182"/>
      <c r="BD133" s="157" t="s">
        <v>4</v>
      </c>
      <c r="BE133" s="128" t="s">
        <v>148</v>
      </c>
      <c r="BH133" s="127"/>
      <c r="BI133" s="127"/>
      <c r="BJ133" s="127"/>
      <c r="BP133" s="201" t="s">
        <v>149</v>
      </c>
      <c r="BQ133" s="201"/>
      <c r="BR133" s="201"/>
      <c r="BS133" s="201"/>
      <c r="BT133" s="201"/>
      <c r="BU133" s="201"/>
      <c r="BV133" s="201"/>
      <c r="BW133" s="201"/>
      <c r="BX133" s="201"/>
      <c r="BY133" s="201"/>
      <c r="BZ133" s="201"/>
      <c r="CA133" s="201"/>
      <c r="CB133" s="201"/>
      <c r="CC133" s="201"/>
      <c r="CD133" s="201"/>
      <c r="CE133" s="201"/>
      <c r="CF133" s="201"/>
      <c r="CG133" s="201"/>
      <c r="CH133" s="201"/>
      <c r="CI133" s="201"/>
      <c r="CL133" s="8">
        <v>1</v>
      </c>
      <c r="CM133" s="9" t="s">
        <v>2</v>
      </c>
      <c r="CN133" s="10">
        <v>1</v>
      </c>
      <c r="CP133" s="29"/>
      <c r="CQ133" s="137" t="str">
        <f>BP133</f>
        <v>Milliliter oder Liter</v>
      </c>
      <c r="CR133" s="137"/>
      <c r="CS133" s="136"/>
      <c r="CT133" s="136"/>
      <c r="CU133" s="136"/>
      <c r="CV133" s="29" t="s">
        <v>182</v>
      </c>
    </row>
    <row r="134" spans="1:110" ht="21" customHeight="1" x14ac:dyDescent="0.25">
      <c r="C134" s="182"/>
      <c r="D134" s="157" t="s">
        <v>4</v>
      </c>
      <c r="E134" s="128" t="s">
        <v>189</v>
      </c>
      <c r="H134" s="127"/>
      <c r="I134" s="127"/>
      <c r="J134" s="127"/>
      <c r="P134" s="201"/>
      <c r="Q134" s="201"/>
      <c r="R134" s="201"/>
      <c r="S134" s="201"/>
      <c r="T134" s="201"/>
      <c r="U134" s="201"/>
      <c r="V134" s="201"/>
      <c r="W134" s="201"/>
      <c r="X134" s="201"/>
      <c r="Y134" s="201"/>
      <c r="Z134" s="201"/>
      <c r="AA134" s="201"/>
      <c r="AB134" s="201"/>
      <c r="AC134" s="201"/>
      <c r="AD134" s="201"/>
      <c r="AE134" s="201"/>
      <c r="AF134" s="201"/>
      <c r="AG134" s="201"/>
      <c r="AH134" s="201"/>
      <c r="AI134" s="201"/>
      <c r="AL134" s="169" t="str">
        <f>IF(P134="","",IF(COUNTIF($AQ$132:$AQ$134,P134)&gt;0,1/COUNTIF($P$132:$P$134,P134),0))</f>
        <v/>
      </c>
      <c r="AM134" s="9" t="s">
        <v>2</v>
      </c>
      <c r="AN134" s="10">
        <v>1</v>
      </c>
      <c r="AQ134" s="164" t="str">
        <f t="shared" ref="AQ134" si="72">CQ134</f>
        <v>Nettofüllmenge ohne Flüssigkeit</v>
      </c>
      <c r="AR134" s="131"/>
      <c r="AS134" s="131"/>
      <c r="AT134" s="131"/>
      <c r="AU134" s="131"/>
      <c r="BC134" s="182"/>
      <c r="BD134" s="157" t="s">
        <v>4</v>
      </c>
      <c r="BE134" s="128" t="s">
        <v>189</v>
      </c>
      <c r="BH134" s="127"/>
      <c r="BI134" s="127"/>
      <c r="BJ134" s="127"/>
      <c r="BP134" s="201" t="s">
        <v>234</v>
      </c>
      <c r="BQ134" s="201"/>
      <c r="BR134" s="201"/>
      <c r="BS134" s="201"/>
      <c r="BT134" s="201"/>
      <c r="BU134" s="201"/>
      <c r="BV134" s="201"/>
      <c r="BW134" s="201"/>
      <c r="BX134" s="201"/>
      <c r="BY134" s="201"/>
      <c r="BZ134" s="201"/>
      <c r="CA134" s="201"/>
      <c r="CB134" s="201"/>
      <c r="CC134" s="201"/>
      <c r="CD134" s="201"/>
      <c r="CE134" s="201"/>
      <c r="CF134" s="201"/>
      <c r="CG134" s="201"/>
      <c r="CH134" s="201"/>
      <c r="CI134" s="201"/>
      <c r="CL134" s="8">
        <v>1</v>
      </c>
      <c r="CM134" s="9" t="s">
        <v>2</v>
      </c>
      <c r="CN134" s="10">
        <v>1</v>
      </c>
      <c r="CP134" s="29"/>
      <c r="CQ134" s="137" t="str">
        <f>BP134</f>
        <v>Nettofüllmenge ohne Flüssigkeit</v>
      </c>
      <c r="CR134" s="137"/>
      <c r="CS134" s="136"/>
      <c r="CT134" s="136"/>
      <c r="CU134" s="136"/>
    </row>
    <row r="135" spans="1:110" ht="33.75" customHeight="1" x14ac:dyDescent="0.25">
      <c r="A135"/>
      <c r="B135"/>
      <c r="AQ135" s="130"/>
      <c r="AR135" s="130"/>
      <c r="AS135" s="131"/>
      <c r="AT135" s="131"/>
      <c r="AU135" s="131"/>
      <c r="BC135" s="156"/>
      <c r="BD135" s="154"/>
      <c r="BE135" s="155"/>
      <c r="BF135" s="6"/>
      <c r="BG135" s="6"/>
      <c r="BH135" s="6"/>
      <c r="BI135" s="6"/>
      <c r="BJ135" s="6"/>
      <c r="BK135" s="6"/>
      <c r="BL135" s="6"/>
      <c r="CQ135" s="2"/>
      <c r="CR135" s="2"/>
      <c r="CS135" s="2"/>
      <c r="CT135" s="2"/>
      <c r="CU135" s="2"/>
    </row>
    <row r="136" spans="1:110" ht="20.100000000000001" customHeight="1" x14ac:dyDescent="0.25">
      <c r="A136"/>
      <c r="B136"/>
      <c r="C136" s="139"/>
      <c r="D136" s="140"/>
      <c r="E136" s="140"/>
      <c r="F136" s="140"/>
      <c r="G136" s="140"/>
      <c r="H136" s="140"/>
      <c r="I136" s="140"/>
      <c r="J136" s="140"/>
      <c r="K136" s="140"/>
      <c r="L136" s="140"/>
      <c r="M136" s="140"/>
      <c r="N136" s="140"/>
      <c r="O136" s="140"/>
      <c r="P136" s="140"/>
      <c r="Q136" s="140"/>
      <c r="R136" s="140"/>
      <c r="S136" s="140"/>
      <c r="T136" s="140"/>
      <c r="U136" s="140"/>
      <c r="V136" s="140"/>
      <c r="W136" s="140"/>
      <c r="X136" s="140"/>
      <c r="Y136" s="140"/>
      <c r="Z136" s="140"/>
      <c r="AA136" s="140"/>
      <c r="AB136" s="140"/>
      <c r="AC136" s="140"/>
      <c r="AD136" s="140"/>
      <c r="AE136" s="140"/>
      <c r="AF136" s="140"/>
      <c r="AG136" s="140"/>
      <c r="AH136" s="140"/>
      <c r="AI136" s="141"/>
      <c r="AJ136" s="166" t="s">
        <v>9</v>
      </c>
      <c r="AK136" s="4"/>
      <c r="AL136" s="4">
        <f>SUM(AL4:AL135)</f>
        <v>0</v>
      </c>
      <c r="AM136" s="15" t="s">
        <v>2</v>
      </c>
      <c r="AN136" s="16">
        <f>SUM(AN4:AN135)</f>
        <v>70</v>
      </c>
      <c r="BC136" s="142"/>
      <c r="BD136" s="142"/>
      <c r="BE136" s="142"/>
      <c r="BF136" s="142"/>
      <c r="BG136" s="142"/>
      <c r="BH136" s="142"/>
      <c r="BI136" s="142"/>
      <c r="BJ136" s="142"/>
      <c r="BK136" s="142"/>
      <c r="BL136" s="142"/>
      <c r="BM136" s="142"/>
      <c r="BN136" s="142"/>
      <c r="BO136" s="142"/>
      <c r="BP136" s="142"/>
      <c r="BQ136" s="142"/>
      <c r="BR136" s="142"/>
      <c r="BS136" s="143"/>
      <c r="BT136" s="143"/>
      <c r="BU136" s="143"/>
      <c r="BV136" s="143"/>
      <c r="BW136" s="143"/>
      <c r="BX136" s="143"/>
      <c r="BY136" s="143"/>
      <c r="BZ136" s="143"/>
      <c r="CA136" s="143"/>
      <c r="CB136" s="143"/>
      <c r="CC136" s="143"/>
      <c r="CD136" s="143"/>
      <c r="CE136" s="143"/>
      <c r="CF136" s="143"/>
      <c r="CG136" s="143"/>
      <c r="CH136" s="143"/>
      <c r="CI136" s="143"/>
      <c r="CJ136" s="143"/>
      <c r="CK136" s="144" t="s">
        <v>56</v>
      </c>
      <c r="CL136" s="11">
        <f>SUM(CL4:CL135)</f>
        <v>76</v>
      </c>
      <c r="CM136" s="12" t="s">
        <v>2</v>
      </c>
      <c r="CN136" s="146">
        <f>SUM(CN4:CN135)</f>
        <v>77</v>
      </c>
    </row>
    <row r="137" spans="1:110" x14ac:dyDescent="0.25">
      <c r="A137"/>
      <c r="B137"/>
    </row>
    <row r="138" spans="1:110" ht="16.5" thickBot="1" x14ac:dyDescent="0.3">
      <c r="A138"/>
      <c r="B138"/>
      <c r="D138" s="145" t="str">
        <f>A2000</f>
        <v>NACHNAME Vorname</v>
      </c>
      <c r="AG138" s="203">
        <f>A2001</f>
        <v>1</v>
      </c>
      <c r="AH138" s="203"/>
      <c r="AI138" s="203"/>
      <c r="AJ138" s="203"/>
      <c r="BF138" s="153" t="s">
        <v>178</v>
      </c>
      <c r="BG138" s="153"/>
      <c r="BH138" s="153"/>
      <c r="BI138" s="153"/>
      <c r="BJ138" s="153"/>
      <c r="BK138" s="153"/>
      <c r="BL138" s="153"/>
      <c r="BM138" s="153"/>
      <c r="BN138" s="153"/>
      <c r="BO138" s="153"/>
      <c r="BP138" s="153"/>
      <c r="BQ138" s="153"/>
      <c r="BR138" s="153"/>
      <c r="BS138" s="153"/>
      <c r="BT138" s="153"/>
      <c r="BU138" s="153"/>
      <c r="BV138" s="153"/>
      <c r="BW138" s="153"/>
      <c r="BY138" s="152" t="str">
        <f>BF138</f>
        <v>VLMK1</v>
      </c>
      <c r="BZ138" s="152"/>
      <c r="CA138" s="152"/>
      <c r="CB138" s="152"/>
      <c r="CC138" s="152"/>
      <c r="CD138" s="152"/>
      <c r="CE138" s="152"/>
      <c r="CF138" s="152"/>
      <c r="CG138" s="152"/>
      <c r="CH138" s="152"/>
      <c r="CI138" s="152"/>
      <c r="CJ138" s="152"/>
      <c r="CK138" s="152"/>
      <c r="CL138" s="152"/>
      <c r="CM138" s="152"/>
      <c r="CP138" s="138" t="s">
        <v>55</v>
      </c>
    </row>
    <row r="139" spans="1:110" ht="15.75" x14ac:dyDescent="0.25">
      <c r="A139"/>
      <c r="B139"/>
      <c r="AJ139" s="158" t="str">
        <f>C4</f>
        <v>Grundkompetenzen (GK13)</v>
      </c>
      <c r="AK139" s="165"/>
      <c r="AL139" s="159">
        <f>SUM(AL4:AL67)</f>
        <v>0</v>
      </c>
      <c r="AM139" s="160" t="s">
        <v>2</v>
      </c>
      <c r="AN139" s="161">
        <f>SUM(AN4:AN67)</f>
        <v>39</v>
      </c>
      <c r="BC139" s="148">
        <v>1</v>
      </c>
      <c r="BD139" s="149">
        <f ca="1">RAND()*$BC$158</f>
        <v>3.6999609964305802</v>
      </c>
      <c r="BE139" s="150"/>
      <c r="BF139" s="50">
        <f t="array" aca="1" ref="BF139" ca="1">INDEX(BC$139:BC$158,RANK(BD139,BD$139:BD$158))</f>
        <v>14</v>
      </c>
      <c r="BG139" s="162" t="s">
        <v>209</v>
      </c>
      <c r="BW139" s="179"/>
      <c r="BY139" s="147" t="str">
        <f ca="1">VLOOKUP(BC139,$BF$139:$BG$158,2,0)</f>
        <v>Heu</v>
      </c>
      <c r="CP139" s="13" t="s">
        <v>10</v>
      </c>
      <c r="CX139" s="174" t="s">
        <v>191</v>
      </c>
      <c r="CY139" s="175"/>
      <c r="CZ139"/>
      <c r="DA139"/>
      <c r="DC139" s="174" t="s">
        <v>202</v>
      </c>
      <c r="DD139" s="175"/>
      <c r="DE139"/>
      <c r="DF139"/>
    </row>
    <row r="140" spans="1:110" ht="15.75" x14ac:dyDescent="0.25">
      <c r="A140"/>
      <c r="B140"/>
      <c r="AJ140" s="30" t="str">
        <f>C68</f>
        <v>Erweiterte Kompetenzen (EK13)</v>
      </c>
      <c r="AK140" s="31"/>
      <c r="AL140" s="25">
        <f>SUM(AL68:AL135)</f>
        <v>0</v>
      </c>
      <c r="AM140" s="26" t="s">
        <v>2</v>
      </c>
      <c r="AN140" s="27">
        <f>SUM(AN68:AN135)</f>
        <v>31</v>
      </c>
      <c r="BC140" s="148">
        <v>2</v>
      </c>
      <c r="BD140" s="149">
        <f t="shared" ref="BD140:BD158" ca="1" si="73">RAND()*$BC$158</f>
        <v>7.8803622887247471</v>
      </c>
      <c r="BE140" s="150"/>
      <c r="BF140" s="50">
        <f t="array" aca="1" ref="BF140" ca="1">INDEX(BC$139:BC$158,RANK(BD140,BD$139:BD$158))</f>
        <v>10</v>
      </c>
      <c r="BG140" s="162" t="str">
        <f ca="1">VLOOKUP(COUNTIF($BW$139:BW140,"F1"),RLFVLMK1,2,0)</f>
        <v>Glas</v>
      </c>
      <c r="BW140" s="179" t="s">
        <v>201</v>
      </c>
      <c r="BY140" s="147" t="str">
        <f t="shared" ref="BY140:BY158" ca="1" si="74">VLOOKUP(BC140,$BF$139:$BG$158,2,0)</f>
        <v>Ladefunktion</v>
      </c>
      <c r="CP140" s="13"/>
      <c r="CX140" s="175">
        <f>IF(DA140="","",1)</f>
        <v>1</v>
      </c>
      <c r="CY140" s="170">
        <f ca="1">IF(DA140="","",RAND()*CX155)</f>
        <v>9.7666513829146488</v>
      </c>
      <c r="CZ140" s="171">
        <f t="array" aca="1" ref="CZ140" ca="1">IF(CX140="","",INDEX(CX140:CX154,RANK(CY140,CY140:CY154)))</f>
        <v>1</v>
      </c>
      <c r="DA140" s="172" t="s">
        <v>86</v>
      </c>
      <c r="DC140" s="175">
        <f>IF(DF140="","",1)</f>
        <v>1</v>
      </c>
      <c r="DD140" s="170">
        <f ca="1">IF(DF140="","",RAND()*DC155)</f>
        <v>7.6599510827759723</v>
      </c>
      <c r="DE140" s="171">
        <f t="array" aca="1" ref="DE140" ca="1">IF(DC140="","",INDEX(DC140:DC154,RANK(DD140,DD140:DD154)))</f>
        <v>1</v>
      </c>
      <c r="DF140" s="172" t="s">
        <v>67</v>
      </c>
    </row>
    <row r="141" spans="1:110" hidden="1" x14ac:dyDescent="0.25">
      <c r="A141"/>
      <c r="B141"/>
      <c r="BC141" s="148">
        <v>3</v>
      </c>
      <c r="BD141" s="149">
        <f t="shared" ca="1" si="73"/>
        <v>13.877959946218873</v>
      </c>
      <c r="BE141" s="150"/>
      <c r="BF141" s="50">
        <f t="array" aca="1" ref="BF141" ca="1">INDEX(BC$139:BC$158,RANK(BD141,BD$139:BD$158))</f>
        <v>7</v>
      </c>
      <c r="BG141" s="162" t="s">
        <v>212</v>
      </c>
      <c r="BW141" s="179"/>
      <c r="BY141" s="147" t="str">
        <f t="shared" ca="1" si="74"/>
        <v>Transportfunktion</v>
      </c>
      <c r="CX141" s="175">
        <f t="shared" ref="CX141:CX154" si="75">IF(DA141="","",CX140+1)</f>
        <v>2</v>
      </c>
      <c r="CY141" s="170">
        <f ca="1">IF(DA141="","",RAND()*CX155)</f>
        <v>8.3787841661288063</v>
      </c>
      <c r="CZ141" s="171">
        <f t="array" aca="1" ref="CZ141" ca="1">IF(CX141="","",INDEX(CX140:CX154,RANK(CY141,CY140:CY154)))</f>
        <v>2</v>
      </c>
      <c r="DA141" s="172" t="s">
        <v>196</v>
      </c>
      <c r="DC141" s="175">
        <f t="shared" ref="DC141:DC154" si="76">IF(DF141="","",DC140+1)</f>
        <v>2</v>
      </c>
      <c r="DD141" s="170">
        <f ca="1">IF(DF141="","",RAND()*DC155)</f>
        <v>2.8756787909293955</v>
      </c>
      <c r="DE141" s="171">
        <f t="array" aca="1" ref="DE141" ca="1">IF(DC141="","",INDEX(DC140:DC154,RANK(DD141,DD140:DD154)))</f>
        <v>5</v>
      </c>
      <c r="DF141" s="172" t="s">
        <v>87</v>
      </c>
    </row>
    <row r="142" spans="1:110" ht="15.75" hidden="1" thickBot="1" x14ac:dyDescent="0.3">
      <c r="A142"/>
      <c r="B142"/>
      <c r="BC142" s="148">
        <v>4</v>
      </c>
      <c r="BD142" s="149">
        <f t="shared" ca="1" si="73"/>
        <v>15.088035505779384</v>
      </c>
      <c r="BE142" s="150"/>
      <c r="BF142" s="50">
        <f t="array" aca="1" ref="BF142" ca="1">INDEX(BC$139:BC$158,RANK(BD142,BD$139:BD$158))</f>
        <v>5</v>
      </c>
      <c r="BG142" s="162" t="str">
        <f ca="1">VLOOKUP(COUNTIF($BW$139:BW142,"F2"),RLFVLMK2,2,0)</f>
        <v>Schutzfunktion</v>
      </c>
      <c r="BW142" s="179" t="s">
        <v>208</v>
      </c>
      <c r="BY142" s="147" t="str">
        <f t="shared" ca="1" si="74"/>
        <v>PET</v>
      </c>
      <c r="CP142" s="138" t="s">
        <v>53</v>
      </c>
      <c r="CX142" s="175">
        <f t="shared" si="75"/>
        <v>3</v>
      </c>
      <c r="CY142" s="170">
        <f ca="1">IF(DA142="","",RAND()*CX155)</f>
        <v>2.3156868197812539</v>
      </c>
      <c r="CZ142" s="171">
        <f t="array" aca="1" ref="CZ142" ca="1">IF(CX142="","",INDEX(CX140:CX154,RANK(CY142,CY140:CY154)))</f>
        <v>9</v>
      </c>
      <c r="DA142" s="172" t="s">
        <v>194</v>
      </c>
      <c r="DC142" s="175">
        <f t="shared" si="76"/>
        <v>3</v>
      </c>
      <c r="DD142" s="170">
        <f ca="1">IF(DF142="","",RAND()*DC155)</f>
        <v>5.4082058071546761</v>
      </c>
      <c r="DE142" s="171">
        <f t="array" aca="1" ref="DE142" ca="1">IF(DC142="","",INDEX(DC140:DC154,RANK(DD142,DD140:DD154)))</f>
        <v>4</v>
      </c>
      <c r="DF142" s="172" t="s">
        <v>203</v>
      </c>
    </row>
    <row r="143" spans="1:110" ht="15" hidden="1" customHeight="1" x14ac:dyDescent="0.25">
      <c r="C143" s="182"/>
      <c r="D143" s="128"/>
      <c r="E143" s="127"/>
      <c r="F143" s="127"/>
      <c r="G143" s="127"/>
      <c r="H143" s="127"/>
      <c r="I143" s="127"/>
      <c r="J143" s="127"/>
      <c r="BC143" s="148">
        <v>5</v>
      </c>
      <c r="BD143" s="149">
        <f t="shared" ca="1" si="73"/>
        <v>7.4894767241580906</v>
      </c>
      <c r="BE143" s="150"/>
      <c r="BF143" s="50">
        <f t="array" aca="1" ref="BF143" ca="1">INDEX(BC$139:BC$158,RANK(BD143,BD$139:BD$158))</f>
        <v>11</v>
      </c>
      <c r="BG143" s="162" t="str">
        <f ca="1">VLOOKUP(COUNTIF($BW$139:BW143,"F2"),RLFVLMK2,2,0)</f>
        <v>Entnahmefunktion</v>
      </c>
      <c r="BW143" s="179" t="s">
        <v>208</v>
      </c>
      <c r="BY143" s="147" t="str">
        <f t="shared" ca="1" si="74"/>
        <v>Schutzfunktion</v>
      </c>
      <c r="CP143" s="133" t="s">
        <v>52</v>
      </c>
      <c r="CX143" s="175">
        <f t="shared" si="75"/>
        <v>4</v>
      </c>
      <c r="CY143" s="170">
        <f ca="1">IF(DA143="","",RAND()*CX155)</f>
        <v>5.4976595615106074</v>
      </c>
      <c r="CZ143" s="171">
        <f t="array" aca="1" ref="CZ143" ca="1">IF(CX143="","",INDEX(CX140:CX154,RANK(CY143,CY140:CY154)))</f>
        <v>5</v>
      </c>
      <c r="DA143" s="172" t="s">
        <v>195</v>
      </c>
      <c r="DC143" s="175">
        <f t="shared" si="76"/>
        <v>4</v>
      </c>
      <c r="DD143" s="170">
        <f ca="1">IF(DF143="","",RAND()*DC155)</f>
        <v>6.4188175045259088</v>
      </c>
      <c r="DE143" s="171">
        <f t="array" aca="1" ref="DE143" ca="1">IF(DC143="","",INDEX(DC140:DC154,RANK(DD143,DD140:DD154)))</f>
        <v>3</v>
      </c>
      <c r="DF143" s="172" t="s">
        <v>204</v>
      </c>
    </row>
    <row r="144" spans="1:110" hidden="1" x14ac:dyDescent="0.25">
      <c r="A144"/>
      <c r="B144"/>
      <c r="BC144" s="148">
        <v>6</v>
      </c>
      <c r="BD144" s="149">
        <f t="shared" ca="1" si="73"/>
        <v>19.347929123380919</v>
      </c>
      <c r="BE144" s="150"/>
      <c r="BF144" s="50">
        <f t="array" aca="1" ref="BF144" ca="1">INDEX(BC$139:BC$158,RANK(BD144,BD$139:BD$158))</f>
        <v>1</v>
      </c>
      <c r="BG144" s="162" t="str">
        <f ca="1">VLOOKUP(COUNTIF($BW$139:BW144,"F1"),RLFVLMK1,2,0)</f>
        <v>Heu</v>
      </c>
      <c r="BW144" s="179" t="s">
        <v>201</v>
      </c>
      <c r="BY144" s="147" t="str">
        <f t="shared" ca="1" si="74"/>
        <v>Papier</v>
      </c>
      <c r="CP144" s="133" t="s">
        <v>49</v>
      </c>
      <c r="CX144" s="175">
        <f t="shared" si="75"/>
        <v>5</v>
      </c>
      <c r="CY144" s="170">
        <f ca="1">IF(DA144="","",RAND()*CX155)</f>
        <v>3.4487258163120504</v>
      </c>
      <c r="CZ144" s="171">
        <f t="array" aca="1" ref="CZ144" ca="1">IF(CX144="","",INDEX(CX140:CX154,RANK(CY144,CY140:CY154)))</f>
        <v>7</v>
      </c>
      <c r="DA144" s="172" t="s">
        <v>199</v>
      </c>
      <c r="DC144" s="175">
        <f t="shared" si="76"/>
        <v>5</v>
      </c>
      <c r="DD144" s="170">
        <f ca="1">IF(DF144="","",RAND()*DC155)</f>
        <v>0.12134672566444227</v>
      </c>
      <c r="DE144" s="171">
        <f t="array" aca="1" ref="DE144" ca="1">IF(DC144="","",INDEX(DC140:DC154,RANK(DD144,DD140:DD154)))</f>
        <v>7</v>
      </c>
      <c r="DF144" s="172" t="s">
        <v>88</v>
      </c>
    </row>
    <row r="145" spans="1:110" hidden="1" x14ac:dyDescent="0.25">
      <c r="A145"/>
      <c r="B145"/>
      <c r="BC145" s="148">
        <v>7</v>
      </c>
      <c r="BD145" s="149">
        <f t="shared" ca="1" si="73"/>
        <v>16.672872885428486</v>
      </c>
      <c r="BE145" s="150"/>
      <c r="BF145" s="50">
        <f t="array" aca="1" ref="BF145" ca="1">INDEX(BC$139:BC$158,RANK(BD145,BD$139:BD$158))</f>
        <v>3</v>
      </c>
      <c r="BG145" s="162" t="str">
        <f ca="1">VLOOKUP(COUNTIF($BW$139:BW145,"F2"),RLFVLMK2,2,0)</f>
        <v>Transportfunktion</v>
      </c>
      <c r="BW145" s="179" t="s">
        <v>208</v>
      </c>
      <c r="BY145" s="147" t="str">
        <f t="shared" ca="1" si="74"/>
        <v>Maßfunktion</v>
      </c>
      <c r="CP145" s="133" t="s">
        <v>50</v>
      </c>
      <c r="CX145" s="175">
        <f t="shared" si="75"/>
        <v>6</v>
      </c>
      <c r="CY145" s="170">
        <f ca="1">IF(DA145="","",RAND()*CX155)</f>
        <v>2.9057851832363313</v>
      </c>
      <c r="CZ145" s="171">
        <f t="array" aca="1" ref="CZ145" ca="1">IF(CX145="","",INDEX(CX140:CX154,RANK(CY145,CY140:CY154)))</f>
        <v>8</v>
      </c>
      <c r="DA145" s="172" t="s">
        <v>193</v>
      </c>
      <c r="DC145" s="175">
        <f t="shared" si="76"/>
        <v>6</v>
      </c>
      <c r="DD145" s="170">
        <f ca="1">IF(DF145="","",RAND()*DC155)</f>
        <v>6.5396832691818396E-2</v>
      </c>
      <c r="DE145" s="171">
        <f t="array" aca="1" ref="DE145" ca="1">IF(DC145="","",INDEX(DC140:DC154,RANK(DD145,DD140:DD154)))</f>
        <v>8</v>
      </c>
      <c r="DF145" s="172" t="s">
        <v>89</v>
      </c>
    </row>
    <row r="146" spans="1:110" ht="15" hidden="1" customHeight="1" x14ac:dyDescent="0.25">
      <c r="C146" s="182"/>
      <c r="D146" s="128"/>
      <c r="E146" s="127"/>
      <c r="F146" s="127"/>
      <c r="G146" s="127"/>
      <c r="H146" s="127"/>
      <c r="I146" s="127"/>
      <c r="J146" s="127"/>
      <c r="BC146" s="148">
        <v>8</v>
      </c>
      <c r="BD146" s="149">
        <f t="shared" ca="1" si="73"/>
        <v>15.131074653669845</v>
      </c>
      <c r="BE146" s="150"/>
      <c r="BF146" s="50">
        <f t="array" aca="1" ref="BF146" ca="1">INDEX(BC$139:BC$158,RANK(BD146,BD$139:BD$158))</f>
        <v>4</v>
      </c>
      <c r="BG146" s="162" t="s">
        <v>210</v>
      </c>
      <c r="BW146" s="179"/>
      <c r="BY146" s="147" t="str">
        <f t="shared" ca="1" si="74"/>
        <v>Dosierfunktion</v>
      </c>
      <c r="CP146" s="134" t="s">
        <v>54</v>
      </c>
      <c r="CX146" s="175">
        <f t="shared" si="75"/>
        <v>7</v>
      </c>
      <c r="CY146" s="170">
        <f ca="1">IF(DA146="","",RAND()*CX155)</f>
        <v>7.4487986760270779</v>
      </c>
      <c r="CZ146" s="171">
        <f t="array" aca="1" ref="CZ146" ca="1">IF(CX146="","",INDEX(CX140:CX154,RANK(CY146,CY140:CY154)))</f>
        <v>3</v>
      </c>
      <c r="DA146" s="172" t="s">
        <v>192</v>
      </c>
      <c r="DC146" s="175">
        <f t="shared" si="76"/>
        <v>7</v>
      </c>
      <c r="DD146" s="170">
        <f ca="1">IF(DF146="","",RAND()*DC155)</f>
        <v>1.7166159324152224</v>
      </c>
      <c r="DE146" s="171">
        <f t="array" aca="1" ref="DE146" ca="1">IF(DC146="","",INDEX(DC140:DC154,RANK(DD146,DD140:DD154)))</f>
        <v>6</v>
      </c>
      <c r="DF146" s="172" t="s">
        <v>205</v>
      </c>
    </row>
    <row r="147" spans="1:110" hidden="1" x14ac:dyDescent="0.25">
      <c r="A147"/>
      <c r="B147"/>
      <c r="BC147" s="148">
        <v>9</v>
      </c>
      <c r="BD147" s="149">
        <f t="shared" ca="1" si="73"/>
        <v>3.1759600892001028</v>
      </c>
      <c r="BE147" s="150"/>
      <c r="BF147" s="50">
        <f t="array" aca="1" ref="BF147" ca="1">INDEX(BC$139:BC$158,RANK(BD147,BD$139:BD$158))</f>
        <v>17</v>
      </c>
      <c r="BG147" s="162" t="s">
        <v>213</v>
      </c>
      <c r="BW147" s="179"/>
      <c r="BY147" s="147" t="str">
        <f t="shared" ca="1" si="74"/>
        <v>Wolle</v>
      </c>
      <c r="CX147" s="175">
        <f t="shared" si="75"/>
        <v>8</v>
      </c>
      <c r="CY147" s="170">
        <f ca="1">IF(DA147="","",RAND()*CX155)</f>
        <v>4.1922145918778675</v>
      </c>
      <c r="CZ147" s="171">
        <f t="array" aca="1" ref="CZ147" ca="1">IF(CX147="","",INDEX(CX140:CX154,RANK(CY147,CY140:CY154)))</f>
        <v>6</v>
      </c>
      <c r="DA147" s="172" t="s">
        <v>200</v>
      </c>
      <c r="DC147" s="175">
        <f t="shared" si="76"/>
        <v>8</v>
      </c>
      <c r="DD147" s="170">
        <f ca="1">IF(DF147="","",RAND()*DC155)</f>
        <v>7.2276291063305811</v>
      </c>
      <c r="DE147" s="171">
        <f t="array" aca="1" ref="DE147" ca="1">IF(DC147="","",INDEX(DC140:DC154,RANK(DD147,DD140:DD154)))</f>
        <v>2</v>
      </c>
      <c r="DF147" s="172" t="s">
        <v>206</v>
      </c>
    </row>
    <row r="148" spans="1:110" ht="15" hidden="1" customHeight="1" thickBot="1" x14ac:dyDescent="0.3">
      <c r="C148" s="182"/>
      <c r="D148" s="128"/>
      <c r="E148" s="127"/>
      <c r="F148" s="127"/>
      <c r="G148" s="127"/>
      <c r="H148" s="127"/>
      <c r="I148" s="127"/>
      <c r="J148" s="127"/>
      <c r="BC148" s="148">
        <v>10</v>
      </c>
      <c r="BD148" s="149">
        <f t="shared" ca="1" si="73"/>
        <v>0.53043418043037915</v>
      </c>
      <c r="BE148" s="150"/>
      <c r="BF148" s="50">
        <f t="array" aca="1" ref="BF148" ca="1">INDEX(BC$139:BC$158,RANK(BD148,BD$139:BD$158))</f>
        <v>20</v>
      </c>
      <c r="BG148" s="162" t="s">
        <v>211</v>
      </c>
      <c r="BW148" s="179"/>
      <c r="BY148" s="147" t="str">
        <f t="shared" ca="1" si="74"/>
        <v>Glas</v>
      </c>
      <c r="CP148" s="138" t="s">
        <v>81</v>
      </c>
      <c r="CX148" s="175">
        <f t="shared" si="75"/>
        <v>9</v>
      </c>
      <c r="CY148" s="170">
        <f ca="1">IF(DA148="","",RAND()*CX155)</f>
        <v>0.10780789078053687</v>
      </c>
      <c r="CZ148" s="171">
        <f t="array" aca="1" ref="CZ148" ca="1">IF(CX148="","",INDEX(CX140:CX154,RANK(CY148,CY140:CY154)))</f>
        <v>10</v>
      </c>
      <c r="DA148" s="172" t="s">
        <v>197</v>
      </c>
      <c r="DC148" s="175" t="str">
        <f t="shared" si="76"/>
        <v/>
      </c>
      <c r="DD148" s="170" t="str">
        <f ca="1">IF(DF148="","",RAND()*DC155)</f>
        <v/>
      </c>
      <c r="DE148" s="171" t="str">
        <f t="array" ref="DE148">IF(DC148="","",INDEX(DC140:DC154,RANK(DD148,DD140:DD154)))</f>
        <v/>
      </c>
      <c r="DF148" s="172"/>
    </row>
    <row r="149" spans="1:110" hidden="1" x14ac:dyDescent="0.25">
      <c r="A149"/>
      <c r="B149"/>
      <c r="BC149" s="148">
        <v>11</v>
      </c>
      <c r="BD149" s="149">
        <f t="shared" ca="1" si="73"/>
        <v>17.642916071133691</v>
      </c>
      <c r="BE149" s="150"/>
      <c r="BF149" s="50">
        <f t="array" aca="1" ref="BF149" ca="1">INDEX(BC$139:BC$158,RANK(BD149,BD$139:BD$158))</f>
        <v>2</v>
      </c>
      <c r="BG149" s="162" t="str">
        <f ca="1">VLOOKUP(COUNTIF($BW$139:BW149,"F2"),RLFVLMK2,2,0)</f>
        <v>Ladefunktion</v>
      </c>
      <c r="BW149" s="179" t="s">
        <v>208</v>
      </c>
      <c r="BY149" s="147" t="str">
        <f t="shared" ca="1" si="74"/>
        <v>Entnahmefunktion</v>
      </c>
      <c r="CP149" s="133" t="s">
        <v>70</v>
      </c>
      <c r="CX149" s="175">
        <f t="shared" si="75"/>
        <v>10</v>
      </c>
      <c r="CY149" s="170">
        <f ca="1">IF(DA149="","",RAND()*CX155)</f>
        <v>7.2684678391073421</v>
      </c>
      <c r="CZ149" s="171">
        <f t="array" aca="1" ref="CZ149" ca="1">IF(CX149="","",INDEX(CX140:CX154,RANK(CY149,CY140:CY154)))</f>
        <v>4</v>
      </c>
      <c r="DA149" s="172" t="s">
        <v>198</v>
      </c>
      <c r="DC149" s="175" t="str">
        <f t="shared" si="76"/>
        <v/>
      </c>
      <c r="DD149" s="170" t="str">
        <f ca="1">IF(DF149="","",RAND()*DC155)</f>
        <v/>
      </c>
      <c r="DE149" s="171" t="str">
        <f t="array" ref="DE149">IF(DC149="","",INDEX(DC140:DC154,RANK(DD149,DD140:DD154)))</f>
        <v/>
      </c>
      <c r="DF149" s="172"/>
    </row>
    <row r="150" spans="1:110" hidden="1" x14ac:dyDescent="0.25">
      <c r="A150"/>
      <c r="B150"/>
      <c r="BC150" s="148">
        <v>12</v>
      </c>
      <c r="BD150" s="149">
        <f t="shared" ca="1" si="73"/>
        <v>4.132194589421232</v>
      </c>
      <c r="BE150" s="150"/>
      <c r="BF150" s="50">
        <f t="array" aca="1" ref="BF150" ca="1">INDEX(BC$139:BC$158,RANK(BD150,BD$139:BD$158))</f>
        <v>12</v>
      </c>
      <c r="BG150" s="162" t="s">
        <v>214</v>
      </c>
      <c r="BW150" s="179"/>
      <c r="BY150" s="147" t="str">
        <f t="shared" ca="1" si="74"/>
        <v>Styropor</v>
      </c>
      <c r="CP150" s="133" t="s">
        <v>72</v>
      </c>
      <c r="CX150" s="175" t="str">
        <f t="shared" si="75"/>
        <v/>
      </c>
      <c r="CY150" s="170" t="str">
        <f ca="1">IF(DA150="","",RAND()*CX155)</f>
        <v/>
      </c>
      <c r="CZ150" s="171" t="str">
        <f t="array" ref="CZ150">IF(CX150="","",INDEX(CX140:CX154,RANK(CY150,CY140:CY154)))</f>
        <v/>
      </c>
      <c r="DA150" s="172"/>
      <c r="DC150" s="175" t="str">
        <f t="shared" si="76"/>
        <v/>
      </c>
      <c r="DD150" s="170" t="str">
        <f ca="1">IF(DF150="","",RAND()*DC155)</f>
        <v/>
      </c>
      <c r="DE150" s="171" t="str">
        <f t="array" ref="DE150">IF(DC150="","",INDEX(DC140:DC154,RANK(DD150,DD140:DD154)))</f>
        <v/>
      </c>
      <c r="DF150" s="172"/>
    </row>
    <row r="151" spans="1:110" hidden="1" x14ac:dyDescent="0.25">
      <c r="A151"/>
      <c r="B151"/>
      <c r="BC151" s="148">
        <v>13</v>
      </c>
      <c r="BD151" s="149">
        <f t="shared" ca="1" si="73"/>
        <v>2.4412371713232939</v>
      </c>
      <c r="BE151" s="150"/>
      <c r="BF151" s="50">
        <f t="array" aca="1" ref="BF151" ca="1">INDEX(BC$139:BC$158,RANK(BD151,BD$139:BD$158))</f>
        <v>19</v>
      </c>
      <c r="BG151" s="162" t="str">
        <f ca="1">VLOOKUP(COUNTIF($BW$139:BW151,"F2"),RLFVLMK2,2,0)</f>
        <v>Lagerfunktion</v>
      </c>
      <c r="BW151" s="179" t="s">
        <v>208</v>
      </c>
      <c r="BY151" s="147" t="str">
        <f t="shared" ca="1" si="74"/>
        <v>Zweischichtfolie</v>
      </c>
      <c r="CP151" s="133" t="s">
        <v>73</v>
      </c>
      <c r="CX151" s="175" t="str">
        <f t="shared" si="75"/>
        <v/>
      </c>
      <c r="CY151" s="170" t="str">
        <f ca="1">IF(DA151="","",RAND()*CX155)</f>
        <v/>
      </c>
      <c r="CZ151" s="171" t="str">
        <f t="array" ref="CZ151">IF(CX151="","",INDEX(CX140:CX154,RANK(CY151,CY140:CY154)))</f>
        <v/>
      </c>
      <c r="DA151" s="172"/>
      <c r="DC151" s="175" t="str">
        <f t="shared" si="76"/>
        <v/>
      </c>
      <c r="DD151" s="170" t="str">
        <f ca="1">IF(DF151="","",RAND()*DC155)</f>
        <v/>
      </c>
      <c r="DE151" s="171" t="str">
        <f t="array" ref="DE151">IF(DC151="","",INDEX(DC140:DC154,RANK(DD151,DD140:DD154)))</f>
        <v/>
      </c>
      <c r="DF151" s="172"/>
    </row>
    <row r="152" spans="1:110" hidden="1" x14ac:dyDescent="0.25">
      <c r="A152"/>
      <c r="B152"/>
      <c r="BC152" s="148">
        <v>14</v>
      </c>
      <c r="BD152" s="149">
        <f t="shared" ca="1" si="73"/>
        <v>14.82825881591522</v>
      </c>
      <c r="BE152" s="150"/>
      <c r="BF152" s="50">
        <f t="array" aca="1" ref="BF152" ca="1">INDEX(BC$139:BC$158,RANK(BD152,BD$139:BD$158))</f>
        <v>6</v>
      </c>
      <c r="BG152" s="162" t="str">
        <f ca="1">VLOOKUP(COUNTIF($BW$139:BW152,"F1"),RLFVLMK1,2,0)</f>
        <v>Papier</v>
      </c>
      <c r="BW152" s="179" t="s">
        <v>201</v>
      </c>
      <c r="BY152" s="147" t="str">
        <f t="shared" ca="1" si="74"/>
        <v>Kunststoff</v>
      </c>
      <c r="CP152" s="133" t="s">
        <v>71</v>
      </c>
      <c r="CX152" s="175" t="str">
        <f t="shared" si="75"/>
        <v/>
      </c>
      <c r="CY152" s="170" t="str">
        <f ca="1">IF(DA152="","",RAND()*CX155)</f>
        <v/>
      </c>
      <c r="CZ152" s="171" t="str">
        <f t="array" ref="CZ152">IF(CX152="","",INDEX(CX140:CX154,RANK(CY152,CY140:CY154)))</f>
        <v/>
      </c>
      <c r="DA152" s="172"/>
      <c r="DC152" s="175" t="str">
        <f t="shared" si="76"/>
        <v/>
      </c>
      <c r="DD152" s="170" t="str">
        <f ca="1">IF(DF152="","",RAND()*DC155)</f>
        <v/>
      </c>
      <c r="DE152" s="171" t="str">
        <f t="array" ref="DE152">IF(DC152="","",INDEX(DC140:DC154,RANK(DD152,DD140:DD154)))</f>
        <v/>
      </c>
      <c r="DF152" s="172"/>
    </row>
    <row r="153" spans="1:110" hidden="1" x14ac:dyDescent="0.25">
      <c r="A153"/>
      <c r="B153"/>
      <c r="BC153" s="148">
        <v>15</v>
      </c>
      <c r="BD153" s="149">
        <f t="shared" ca="1" si="73"/>
        <v>3.8852310551232239</v>
      </c>
      <c r="BE153" s="150"/>
      <c r="BF153" s="50">
        <f t="array" aca="1" ref="BF153" ca="1">INDEX(BC$139:BC$158,RANK(BD153,BD$139:BD$158))</f>
        <v>13</v>
      </c>
      <c r="BG153" s="162" t="s">
        <v>215</v>
      </c>
      <c r="BW153" s="179"/>
      <c r="BY153" s="147" t="str">
        <f t="shared" ca="1" si="74"/>
        <v>Holzwolle</v>
      </c>
      <c r="CP153" s="133" t="s">
        <v>74</v>
      </c>
      <c r="CX153" s="175" t="str">
        <f t="shared" si="75"/>
        <v/>
      </c>
      <c r="CY153" s="170" t="str">
        <f ca="1">IF(DA153="","",RAND()*CX155)</f>
        <v/>
      </c>
      <c r="CZ153" s="171" t="str">
        <f t="array" ref="CZ153">IF(CX153="","",INDEX(CX140:CX154,RANK(CY153,CY140:CY154)))</f>
        <v/>
      </c>
      <c r="DA153" s="172"/>
      <c r="DC153" s="175" t="str">
        <f t="shared" si="76"/>
        <v/>
      </c>
      <c r="DD153" s="170" t="str">
        <f ca="1">IF(DF153="","",RAND()*DC155)</f>
        <v/>
      </c>
      <c r="DE153" s="171" t="str">
        <f t="array" ref="DE153">IF(DC153="","",INDEX(DC140:DC154,RANK(DD153,DD140:DD154)))</f>
        <v/>
      </c>
      <c r="DF153" s="172"/>
    </row>
    <row r="154" spans="1:110" hidden="1" x14ac:dyDescent="0.25">
      <c r="A154"/>
      <c r="B154"/>
      <c r="BC154" s="148">
        <v>16</v>
      </c>
      <c r="BD154" s="149">
        <f t="shared" ca="1" si="73"/>
        <v>2.6415471585887618</v>
      </c>
      <c r="BE154" s="150"/>
      <c r="BF154" s="50">
        <f t="array" aca="1" ref="BF154" ca="1">INDEX(BC$139:BC$158,RANK(BD154,BD$139:BD$158))</f>
        <v>18</v>
      </c>
      <c r="BG154" s="162" t="s">
        <v>216</v>
      </c>
      <c r="BW154" s="179"/>
      <c r="BY154" s="147" t="str">
        <f t="shared" ca="1" si="74"/>
        <v>Beladfunktion</v>
      </c>
      <c r="CP154" s="133" t="s">
        <v>82</v>
      </c>
      <c r="CX154" s="175" t="str">
        <f t="shared" si="75"/>
        <v/>
      </c>
      <c r="CY154" s="170" t="str">
        <f ca="1">IF(DA154="","",RAND()*CX155)</f>
        <v/>
      </c>
      <c r="CZ154" s="171" t="str">
        <f t="array" ref="CZ154">IF(CX154="","",INDEX(CX140:CX154,RANK(CY154,CY140:CY154)))</f>
        <v/>
      </c>
      <c r="DA154" s="172"/>
      <c r="DC154" s="175" t="str">
        <f t="shared" si="76"/>
        <v/>
      </c>
      <c r="DD154" s="170" t="str">
        <f ca="1">IF(DF154="","",RAND()*DC155)</f>
        <v/>
      </c>
      <c r="DE154" s="171" t="str">
        <f t="array" ref="DE154">IF(DC154="","",INDEX(DC140:DC154,RANK(DD154,DD140:DD154)))</f>
        <v/>
      </c>
      <c r="DF154" s="172"/>
    </row>
    <row r="155" spans="1:110" hidden="1" x14ac:dyDescent="0.25">
      <c r="A155"/>
      <c r="B155"/>
      <c r="BC155" s="148">
        <v>17</v>
      </c>
      <c r="BD155" s="149">
        <f t="shared" ca="1" si="73"/>
        <v>8.1668725922027221</v>
      </c>
      <c r="BE155" s="150"/>
      <c r="BF155" s="50">
        <f t="array" aca="1" ref="BF155" ca="1">INDEX(BC$139:BC$158,RANK(BD155,BD$139:BD$158))</f>
        <v>9</v>
      </c>
      <c r="BG155" s="162" t="str">
        <f ca="1">VLOOKUP(COUNTIF($BW$139:BW155,"F1"),RLFVLMK1,2,0)</f>
        <v>Wolle</v>
      </c>
      <c r="BW155" s="179" t="s">
        <v>201</v>
      </c>
      <c r="BY155" s="147" t="str">
        <f t="shared" ca="1" si="74"/>
        <v>Folienbeschichtetes Papier</v>
      </c>
      <c r="CP155" s="133" t="s">
        <v>83</v>
      </c>
      <c r="CX155" s="173">
        <f>MAX(CX140:CX154)</f>
        <v>10</v>
      </c>
      <c r="CY155" s="175"/>
      <c r="CZ155" s="178"/>
      <c r="DA155" s="175"/>
      <c r="DC155" s="173">
        <f>MAX(DC140:DC154)</f>
        <v>8</v>
      </c>
      <c r="DD155" s="175"/>
      <c r="DE155" s="178"/>
      <c r="DF155" s="175"/>
    </row>
    <row r="156" spans="1:110" hidden="1" x14ac:dyDescent="0.25">
      <c r="A156"/>
      <c r="B156"/>
      <c r="BC156" s="148">
        <v>18</v>
      </c>
      <c r="BD156" s="149">
        <f t="shared" ca="1" si="73"/>
        <v>3.5155629769137109</v>
      </c>
      <c r="BE156" s="150"/>
      <c r="BF156" s="50">
        <f t="array" aca="1" ref="BF156" ca="1">INDEX(BC$139:BC$158,RANK(BD156,BD$139:BD$158))</f>
        <v>15</v>
      </c>
      <c r="BG156" s="162" t="str">
        <f ca="1">VLOOKUP(COUNTIF($BW$139:BW156,"F1"),RLFVLMK1,2,0)</f>
        <v>Holzwolle</v>
      </c>
      <c r="BW156" s="179" t="s">
        <v>201</v>
      </c>
      <c r="BY156" s="147" t="str">
        <f t="shared" ca="1" si="74"/>
        <v>Trennfunktion</v>
      </c>
      <c r="CP156" s="133" t="s">
        <v>84</v>
      </c>
    </row>
    <row r="157" spans="1:110" hidden="1" x14ac:dyDescent="0.25">
      <c r="A157"/>
      <c r="B157"/>
      <c r="BC157" s="148">
        <v>19</v>
      </c>
      <c r="BD157" s="149">
        <f t="shared" ca="1" si="73"/>
        <v>3.2467130452968873</v>
      </c>
      <c r="BE157" s="150"/>
      <c r="BF157" s="50">
        <f t="array" aca="1" ref="BF157" ca="1">INDEX(BC$139:BC$158,RANK(BD157,BD$139:BD$158))</f>
        <v>16</v>
      </c>
      <c r="BG157" s="162" t="s">
        <v>217</v>
      </c>
      <c r="BW157" s="179"/>
      <c r="BY157" s="147" t="str">
        <f t="shared" ca="1" si="74"/>
        <v>Lagerfunktion</v>
      </c>
    </row>
    <row r="158" spans="1:110" hidden="1" x14ac:dyDescent="0.25">
      <c r="A158"/>
      <c r="B158"/>
      <c r="BC158" s="151">
        <v>20</v>
      </c>
      <c r="BD158" s="149">
        <f t="shared" ca="1" si="73"/>
        <v>10.472106595563726</v>
      </c>
      <c r="BE158" s="150"/>
      <c r="BF158" s="50">
        <f t="array" aca="1" ref="BF158" ca="1">INDEX(BC$139:BC$158,RANK(BD158,BD$139:BD$158))</f>
        <v>8</v>
      </c>
      <c r="BG158" s="162" t="str">
        <f ca="1">VLOOKUP(COUNTIF($BW$139:BW158,"F2"),RLFVLMK2,2,0)</f>
        <v>Dosierfunktion</v>
      </c>
      <c r="BW158" s="179" t="s">
        <v>208</v>
      </c>
      <c r="BY158" s="147" t="str">
        <f t="shared" ca="1" si="74"/>
        <v>Füllfunktion</v>
      </c>
    </row>
    <row r="159" spans="1:110" hidden="1" x14ac:dyDescent="0.25">
      <c r="A159"/>
      <c r="B159"/>
      <c r="AY159"/>
    </row>
    <row r="160" spans="1:110" ht="15.75" hidden="1" thickBot="1" x14ac:dyDescent="0.3">
      <c r="A160"/>
      <c r="B160"/>
      <c r="BF160" s="153" t="s">
        <v>179</v>
      </c>
      <c r="BG160" s="153"/>
      <c r="BH160" s="153"/>
      <c r="BI160" s="153"/>
      <c r="BJ160" s="153"/>
      <c r="BK160" s="153"/>
      <c r="BL160" s="153"/>
      <c r="BM160" s="153"/>
      <c r="BN160" s="153"/>
      <c r="BO160" s="153"/>
      <c r="BP160" s="153"/>
      <c r="BQ160" s="153"/>
      <c r="BR160" s="153"/>
      <c r="BS160" s="153"/>
      <c r="BT160" s="153"/>
      <c r="BU160" s="153"/>
      <c r="BV160" s="153"/>
      <c r="BW160" s="153"/>
      <c r="BY160" s="152" t="str">
        <f>BF160</f>
        <v>VLMK2</v>
      </c>
      <c r="BZ160" s="152"/>
      <c r="CA160" s="152"/>
      <c r="CB160" s="152"/>
      <c r="CC160" s="152"/>
      <c r="CD160" s="152"/>
      <c r="CE160" s="152"/>
      <c r="CF160" s="152"/>
      <c r="CG160" s="152"/>
      <c r="CH160" s="152"/>
      <c r="CI160" s="152"/>
      <c r="CJ160" s="152"/>
      <c r="CK160" s="152"/>
      <c r="CL160" s="152"/>
      <c r="CM160" s="152"/>
    </row>
    <row r="161" spans="1:105" hidden="1" x14ac:dyDescent="0.25">
      <c r="A161"/>
      <c r="B161"/>
      <c r="BD161" s="149">
        <f ca="1">RAND()*$BC$158</f>
        <v>7.9287622258011918</v>
      </c>
      <c r="BE161" s="150"/>
      <c r="BF161" s="50">
        <f t="array" aca="1" ref="BF161" ca="1">INDEX(BC$139:BC$158,RANK(BD161,BD$161:BD$180))</f>
        <v>13</v>
      </c>
      <c r="BG161" s="162" t="str">
        <f>$BE$47</f>
        <v>Dosierung</v>
      </c>
      <c r="BW161" s="179"/>
      <c r="BY161" s="147" t="str">
        <f ca="1">VLOOKUP(BC139,$BF$161:$BG$180,2,0)</f>
        <v>Wiederverschließbarkeit</v>
      </c>
      <c r="CX161" s="174" t="s">
        <v>218</v>
      </c>
      <c r="CY161" s="175"/>
      <c r="CZ161"/>
      <c r="DA161"/>
    </row>
    <row r="162" spans="1:105" hidden="1" x14ac:dyDescent="0.25">
      <c r="A162"/>
      <c r="B162"/>
      <c r="BD162" s="149">
        <f ca="1">RAND()*$BC$158</f>
        <v>15.807304161975885</v>
      </c>
      <c r="BE162" s="150"/>
      <c r="BF162" s="50">
        <f t="array" aca="1" ref="BF162" ca="1">INDEX(BC$139:BC$158,RANK(BD162,BD$161:BD$180))</f>
        <v>8</v>
      </c>
      <c r="BG162" s="162" t="s">
        <v>222</v>
      </c>
      <c r="BW162" s="179"/>
      <c r="BY162" s="147" t="str">
        <f t="shared" ref="BY162:BY180" ca="1" si="77">VLOOKUP(BC140,$BF$161:$BG$180,2,0)</f>
        <v>Form</v>
      </c>
      <c r="CX162" s="175" t="str">
        <f>IF(DA162="","",1)</f>
        <v/>
      </c>
      <c r="CY162" s="170" t="str">
        <f ca="1">IF(DA162="","",RAND()*CX177)</f>
        <v/>
      </c>
      <c r="CZ162" s="171" t="str">
        <f t="array" ref="CZ162">IF(CX162="","",INDEX(CX162:CX176,RANK(CY162,CY162:CY176)))</f>
        <v/>
      </c>
      <c r="DA162" s="172"/>
    </row>
    <row r="163" spans="1:105" hidden="1" x14ac:dyDescent="0.25">
      <c r="A163"/>
      <c r="B163"/>
      <c r="BD163" s="149">
        <f t="shared" ref="BD163:BD180" ca="1" si="78">RAND()*$BC$158</f>
        <v>2.4738960418963862</v>
      </c>
      <c r="BE163" s="150"/>
      <c r="BF163" s="50">
        <f t="array" aca="1" ref="BF163" ca="1">INDEX(BC$139:BC$158,RANK(BD163,BD$161:BD$180))</f>
        <v>19</v>
      </c>
      <c r="BG163" s="162" t="str">
        <f>$BE$29</f>
        <v>Bild</v>
      </c>
      <c r="BW163" s="179"/>
      <c r="BY163" s="147" t="str">
        <f t="shared" ca="1" si="77"/>
        <v>Korken</v>
      </c>
      <c r="CX163" s="175" t="str">
        <f t="shared" ref="CX163:CX176" si="79">IF(DA163="","",CX162+1)</f>
        <v/>
      </c>
      <c r="CY163" s="170" t="str">
        <f ca="1">IF(DA163="","",RAND()*CX177)</f>
        <v/>
      </c>
      <c r="CZ163" s="171" t="str">
        <f t="array" ref="CZ163">IF(CX163="","",INDEX(CX162:CX176,RANK(CY163,CY162:CY176)))</f>
        <v/>
      </c>
      <c r="DA163" s="172"/>
    </row>
    <row r="164" spans="1:105" hidden="1" x14ac:dyDescent="0.25">
      <c r="A164"/>
      <c r="B164"/>
      <c r="BD164" s="149">
        <f t="shared" ca="1" si="78"/>
        <v>17.935488975418036</v>
      </c>
      <c r="BE164" s="150"/>
      <c r="BF164" s="50">
        <f t="array" aca="1" ref="BF164" ca="1">INDEX(BC$139:BC$158,RANK(BD164,BD$161:BD$180))</f>
        <v>6</v>
      </c>
      <c r="BG164" s="162" t="str">
        <f>$BE$50</f>
        <v>Transporteignung</v>
      </c>
      <c r="BW164" s="179"/>
      <c r="BY164" s="147" t="str">
        <f ca="1">VLOOKUP(BC142,$BF$161:$BG$180,2,0)</f>
        <v>Etikett</v>
      </c>
      <c r="CX164" s="175" t="str">
        <f t="shared" si="79"/>
        <v/>
      </c>
      <c r="CY164" s="170" t="str">
        <f ca="1">IF(DA164="","",RAND()*CX177)</f>
        <v/>
      </c>
      <c r="CZ164" s="171" t="str">
        <f t="array" ref="CZ164">IF(CX164="","",INDEX(CX162:CX176,RANK(CY164,CY162:CY176)))</f>
        <v/>
      </c>
      <c r="DA164" s="172"/>
    </row>
    <row r="165" spans="1:105" hidden="1" x14ac:dyDescent="0.25">
      <c r="A165"/>
      <c r="B165"/>
      <c r="BD165" s="149">
        <f t="shared" ca="1" si="78"/>
        <v>13.512579621434757</v>
      </c>
      <c r="BE165" s="150"/>
      <c r="BF165" s="50">
        <f t="array" aca="1" ref="BF165" ca="1">INDEX(BC$139:BC$158,RANK(BD165,BD$161:BD$180))</f>
        <v>11</v>
      </c>
      <c r="BG165" s="162" t="s">
        <v>221</v>
      </c>
      <c r="BW165" s="179"/>
      <c r="BY165" s="147" t="str">
        <f t="shared" ca="1" si="77"/>
        <v>Farbe</v>
      </c>
      <c r="CX165" s="175" t="str">
        <f t="shared" si="79"/>
        <v/>
      </c>
      <c r="CY165" s="170" t="str">
        <f ca="1">IF(DA165="","",RAND()*CX177)</f>
        <v/>
      </c>
      <c r="CZ165" s="171" t="str">
        <f t="array" ref="CZ165">IF(CX165="","",INDEX(CX162:CX176,RANK(CY165,CY162:CY176)))</f>
        <v/>
      </c>
      <c r="DA165" s="172"/>
    </row>
    <row r="166" spans="1:105" hidden="1" x14ac:dyDescent="0.25">
      <c r="A166"/>
      <c r="B166"/>
      <c r="BD166" s="149">
        <f t="shared" ca="1" si="78"/>
        <v>5.4883662567813101</v>
      </c>
      <c r="BE166" s="150"/>
      <c r="BF166" s="50">
        <f t="array" aca="1" ref="BF166" ca="1">INDEX(BC$139:BC$158,RANK(BD166,BD$161:BD$180))</f>
        <v>15</v>
      </c>
      <c r="BG166" s="162" t="str">
        <f>$BE$51</f>
        <v>Größe</v>
      </c>
      <c r="BW166" s="179"/>
      <c r="BY166" s="147" t="str">
        <f t="shared" ca="1" si="77"/>
        <v>Transporteignung</v>
      </c>
      <c r="CX166" s="175" t="str">
        <f t="shared" si="79"/>
        <v/>
      </c>
      <c r="CY166" s="170" t="str">
        <f ca="1">IF(DA166="","",RAND()*CX177)</f>
        <v/>
      </c>
      <c r="CZ166" s="171" t="str">
        <f t="array" ref="CZ166">IF(CX166="","",INDEX(CX162:CX176,RANK(CY166,CY162:CY176)))</f>
        <v/>
      </c>
      <c r="DA166" s="172"/>
    </row>
    <row r="167" spans="1:105" hidden="1" x14ac:dyDescent="0.25">
      <c r="A167"/>
      <c r="B167"/>
      <c r="BD167" s="149">
        <f t="shared" ca="1" si="78"/>
        <v>2.1412798253011101</v>
      </c>
      <c r="BE167" s="150"/>
      <c r="BF167" s="50">
        <f t="array" aca="1" ref="BF167" ca="1">INDEX(BC$139:BC$158,RANK(BD167,BD$161:BD$180))</f>
        <v>20</v>
      </c>
      <c r="BG167" s="162" t="str">
        <f>$BE$46</f>
        <v>Öffnung</v>
      </c>
      <c r="BW167" s="179"/>
      <c r="BY167" s="147" t="str">
        <f t="shared" ca="1" si="77"/>
        <v>Schrift</v>
      </c>
      <c r="CX167" s="175" t="str">
        <f t="shared" si="79"/>
        <v/>
      </c>
      <c r="CY167" s="170" t="str">
        <f ca="1">IF(DA167="","",RAND()*CX177)</f>
        <v/>
      </c>
      <c r="CZ167" s="171" t="str">
        <f t="array" ref="CZ167">IF(CX167="","",INDEX(CX162:CX176,RANK(CY167,CY162:CY176)))</f>
        <v/>
      </c>
      <c r="DA167" s="172"/>
    </row>
    <row r="168" spans="1:105" hidden="1" x14ac:dyDescent="0.25">
      <c r="A168"/>
      <c r="B168"/>
      <c r="BD168" s="149">
        <f t="shared" ca="1" si="78"/>
        <v>13.908406178143881</v>
      </c>
      <c r="BE168" s="150"/>
      <c r="BF168" s="50">
        <f t="array" aca="1" ref="BF168" ca="1">INDEX(BC$139:BC$158,RANK(BD168,BD$161:BD$180))</f>
        <v>10</v>
      </c>
      <c r="BG168" s="162" t="s">
        <v>219</v>
      </c>
      <c r="BW168" s="179"/>
      <c r="BY168" s="147" t="str">
        <f t="shared" ca="1" si="77"/>
        <v>Transparenz</v>
      </c>
      <c r="CX168" s="175" t="str">
        <f t="shared" si="79"/>
        <v/>
      </c>
      <c r="CY168" s="170" t="str">
        <f ca="1">IF(DA168="","",RAND()*CX177)</f>
        <v/>
      </c>
      <c r="CZ168" s="171" t="str">
        <f t="array" ref="CZ168">IF(CX168="","",INDEX(CX162:CX176,RANK(CY168,CY162:CY176)))</f>
        <v/>
      </c>
      <c r="DA168" s="172"/>
    </row>
    <row r="169" spans="1:105" hidden="1" x14ac:dyDescent="0.25">
      <c r="A169"/>
      <c r="B169"/>
      <c r="BD169" s="149">
        <f t="shared" ca="1" si="78"/>
        <v>11.235099324939711</v>
      </c>
      <c r="BE169" s="150"/>
      <c r="BF169" s="50">
        <f t="array" aca="1" ref="BF169" ca="1">INDEX(BC$139:BC$158,RANK(BD169,BD$161:BD$180))</f>
        <v>12</v>
      </c>
      <c r="BG169" s="162" t="s">
        <v>223</v>
      </c>
      <c r="BW169" s="179"/>
      <c r="BY169" s="147" t="str">
        <f t="shared" ca="1" si="77"/>
        <v>Schutzfunktion</v>
      </c>
      <c r="CX169" s="175" t="str">
        <f t="shared" si="79"/>
        <v/>
      </c>
      <c r="CY169" s="170" t="str">
        <f ca="1">IF(DA169="","",RAND()*CX177)</f>
        <v/>
      </c>
      <c r="CZ169" s="171" t="str">
        <f t="array" ref="CZ169">IF(CX169="","",INDEX(CX162:CX176,RANK(CY169,CY162:CY176)))</f>
        <v/>
      </c>
      <c r="DA169" s="172"/>
    </row>
    <row r="170" spans="1:105" hidden="1" x14ac:dyDescent="0.25">
      <c r="A170"/>
      <c r="B170"/>
      <c r="BD170" s="149">
        <f t="shared" ca="1" si="78"/>
        <v>16.842332514346609</v>
      </c>
      <c r="BE170" s="150"/>
      <c r="BF170" s="50">
        <f t="array" aca="1" ref="BF170" ca="1">INDEX(BC$139:BC$158,RANK(BD170,BD$161:BD$180))</f>
        <v>7</v>
      </c>
      <c r="BG170" s="162" t="str">
        <f>$BE$28</f>
        <v>Schrift</v>
      </c>
      <c r="BW170" s="179"/>
      <c r="BY170" s="147" t="str">
        <f t="shared" ca="1" si="77"/>
        <v>Länge</v>
      </c>
      <c r="CX170" s="175" t="str">
        <f t="shared" si="79"/>
        <v/>
      </c>
      <c r="CY170" s="170" t="str">
        <f ca="1">IF(DA170="","",RAND()*CX177)</f>
        <v/>
      </c>
      <c r="CZ170" s="171" t="str">
        <f t="array" ref="CZ170">IF(CX170="","",INDEX(CX162:CX176,RANK(CY170,CY162:CY176)))</f>
        <v/>
      </c>
      <c r="DA170" s="172"/>
    </row>
    <row r="171" spans="1:105" hidden="1" x14ac:dyDescent="0.25">
      <c r="A171"/>
      <c r="B171"/>
      <c r="BD171" s="149">
        <f t="shared" ca="1" si="78"/>
        <v>3.5961740880408932</v>
      </c>
      <c r="BE171" s="150"/>
      <c r="BF171" s="50">
        <f t="array" aca="1" ref="BF171" ca="1">INDEX(BC$139:BC$158,RANK(BD171,BD$161:BD$180))</f>
        <v>17</v>
      </c>
      <c r="BG171" s="162" t="s">
        <v>220</v>
      </c>
      <c r="BW171" s="179"/>
      <c r="BY171" s="147" t="str">
        <f t="shared" ca="1" si="77"/>
        <v>Lagerung</v>
      </c>
      <c r="CX171" s="175" t="str">
        <f t="shared" si="79"/>
        <v/>
      </c>
      <c r="CY171" s="170" t="str">
        <f ca="1">IF(DA171="","",RAND()*CX177)</f>
        <v/>
      </c>
      <c r="CZ171" s="171" t="str">
        <f t="array" ref="CZ171">IF(CX171="","",INDEX(CX162:CX176,RANK(CY171,CY162:CY176)))</f>
        <v/>
      </c>
      <c r="DA171" s="172"/>
    </row>
    <row r="172" spans="1:105" hidden="1" x14ac:dyDescent="0.25">
      <c r="A172"/>
      <c r="B172"/>
      <c r="BD172" s="149">
        <f t="shared" ca="1" si="78"/>
        <v>15.058745248178795</v>
      </c>
      <c r="BE172" s="150"/>
      <c r="BF172" s="50">
        <f t="array" aca="1" ref="BF172" ca="1">INDEX(BC$139:BC$158,RANK(BD172,BD$161:BD$180))</f>
        <v>9</v>
      </c>
      <c r="BG172" s="162" t="str">
        <f>$BS$22</f>
        <v>Schutzfunktion</v>
      </c>
      <c r="BW172" s="179"/>
      <c r="BY172" s="147" t="str">
        <f t="shared" ca="1" si="77"/>
        <v>Verfügbarkeit</v>
      </c>
      <c r="CQ172" s="2"/>
      <c r="CR172" s="2"/>
      <c r="CS172" s="2"/>
      <c r="CT172" s="2"/>
      <c r="CU172" s="2"/>
      <c r="CX172" s="175" t="str">
        <f t="shared" si="79"/>
        <v/>
      </c>
      <c r="CY172" s="170" t="str">
        <f ca="1">IF(DA172="","",RAND()*CX177)</f>
        <v/>
      </c>
      <c r="CZ172" s="171" t="str">
        <f t="array" ref="CZ172">IF(CX172="","",INDEX(CX162:CX176,RANK(CY172,CY162:CY176)))</f>
        <v/>
      </c>
      <c r="DA172" s="172"/>
    </row>
    <row r="173" spans="1:105" hidden="1" x14ac:dyDescent="0.25">
      <c r="A173"/>
      <c r="B173"/>
      <c r="BD173" s="149">
        <f t="shared" ca="1" si="78"/>
        <v>19.186446174931596</v>
      </c>
      <c r="BE173" s="150"/>
      <c r="BF173" s="50">
        <f t="array" aca="1" ref="BF173" ca="1">INDEX(BC$139:BC$158,RANK(BD173,BD$161:BD$180))</f>
        <v>3</v>
      </c>
      <c r="BG173" s="162" t="s">
        <v>224</v>
      </c>
      <c r="BW173" s="179"/>
      <c r="BY173" s="147" t="str">
        <f t="shared" ca="1" si="77"/>
        <v>Dosierung</v>
      </c>
      <c r="CQ173" s="2"/>
      <c r="CR173" s="2"/>
      <c r="CS173" s="2"/>
      <c r="CT173" s="2"/>
      <c r="CU173" s="2"/>
      <c r="CX173" s="175" t="str">
        <f t="shared" si="79"/>
        <v/>
      </c>
      <c r="CY173" s="170" t="str">
        <f ca="1">IF(DA173="","",RAND()*CX177)</f>
        <v/>
      </c>
      <c r="CZ173" s="171" t="str">
        <f t="array" ref="CZ173">IF(CX173="","",INDEX(CX162:CX176,RANK(CY173,CY162:CY176)))</f>
        <v/>
      </c>
      <c r="DA173" s="172"/>
    </row>
    <row r="174" spans="1:105" ht="15.75" hidden="1" x14ac:dyDescent="0.25">
      <c r="A174"/>
      <c r="B174"/>
      <c r="BD174" s="149">
        <f t="shared" ca="1" si="78"/>
        <v>19.911977950742916</v>
      </c>
      <c r="BE174" s="150"/>
      <c r="BF174" s="50">
        <f t="array" aca="1" ref="BF174" ca="1">INDEX(BC$139:BC$158,RANK(BD174,BD$161:BD$180))</f>
        <v>1</v>
      </c>
      <c r="BG174" s="162" t="str">
        <f>$BE$48</f>
        <v>Wiederverschließbarkeit</v>
      </c>
      <c r="BW174" s="179"/>
      <c r="BY174" s="147" t="str">
        <f t="shared" ca="1" si="77"/>
        <v>Gewicht</v>
      </c>
      <c r="CP174" s="132"/>
      <c r="CQ174" s="2"/>
      <c r="CR174" s="2"/>
      <c r="CS174" s="2"/>
      <c r="CT174" s="2"/>
      <c r="CU174" s="2"/>
      <c r="CX174" s="175" t="str">
        <f t="shared" si="79"/>
        <v/>
      </c>
      <c r="CY174" s="170" t="str">
        <f ca="1">IF(DA174="","",RAND()*CX177)</f>
        <v/>
      </c>
      <c r="CZ174" s="171" t="str">
        <f t="array" ref="CZ174">IF(CX174="","",INDEX(CX162:CX176,RANK(CY174,CY162:CY176)))</f>
        <v/>
      </c>
      <c r="DA174" s="172"/>
    </row>
    <row r="175" spans="1:105" ht="15.75" hidden="1" x14ac:dyDescent="0.25">
      <c r="A175"/>
      <c r="B175"/>
      <c r="BD175" s="149">
        <f t="shared" ca="1" si="78"/>
        <v>2.9739541338849906</v>
      </c>
      <c r="BE175" s="150"/>
      <c r="BF175" s="50">
        <f t="array" aca="1" ref="BF175" ca="1">INDEX(BC$139:BC$158,RANK(BD175,BD$161:BD$180))</f>
        <v>18</v>
      </c>
      <c r="BG175" s="162" t="str">
        <f>$BE$49</f>
        <v>Verstaufähigkeit</v>
      </c>
      <c r="BW175" s="179"/>
      <c r="BY175" s="147" t="str">
        <f t="shared" ca="1" si="77"/>
        <v>Größe</v>
      </c>
      <c r="CP175" s="132"/>
      <c r="CQ175" s="2"/>
      <c r="CR175" s="2"/>
      <c r="CS175" s="2"/>
      <c r="CT175" s="2"/>
      <c r="CU175" s="2"/>
      <c r="CX175" s="175" t="str">
        <f t="shared" si="79"/>
        <v/>
      </c>
      <c r="CY175" s="170" t="str">
        <f ca="1">IF(DA175="","",RAND()*CX177)</f>
        <v/>
      </c>
      <c r="CZ175" s="171" t="str">
        <f t="array" ref="CZ175">IF(CX175="","",INDEX(CX162:CX176,RANK(CY175,CY162:CY176)))</f>
        <v/>
      </c>
      <c r="DA175" s="172"/>
    </row>
    <row r="176" spans="1:105" ht="15.75" hidden="1" x14ac:dyDescent="0.25">
      <c r="A176"/>
      <c r="B176"/>
      <c r="BD176" s="149">
        <f t="shared" ca="1" si="78"/>
        <v>5.0398101049966986</v>
      </c>
      <c r="BE176" s="150"/>
      <c r="BF176" s="50">
        <f t="array" aca="1" ref="BF176" ca="1">INDEX(BC$139:BC$158,RANK(BD176,BD$161:BD$180))</f>
        <v>16</v>
      </c>
      <c r="BG176" s="162" t="s">
        <v>225</v>
      </c>
      <c r="BW176" s="179"/>
      <c r="BY176" s="147" t="str">
        <f t="shared" ca="1" si="77"/>
        <v>Kapsel</v>
      </c>
      <c r="CP176" s="132"/>
      <c r="CQ176" s="2"/>
      <c r="CR176" s="2"/>
      <c r="CS176" s="2"/>
      <c r="CT176" s="2"/>
      <c r="CU176" s="2"/>
      <c r="CX176" s="175" t="str">
        <f t="shared" si="79"/>
        <v/>
      </c>
      <c r="CY176" s="170" t="str">
        <f ca="1">IF(DA176="","",RAND()*CX177)</f>
        <v/>
      </c>
      <c r="CZ176" s="171" t="str">
        <f t="array" ref="CZ176">IF(CX176="","",INDEX(CX162:CX176,RANK(CY176,CY162:CY176)))</f>
        <v/>
      </c>
      <c r="DA176" s="172"/>
    </row>
    <row r="177" spans="1:105" ht="15.75" hidden="1" x14ac:dyDescent="0.25">
      <c r="A177"/>
      <c r="B177"/>
      <c r="BD177" s="149">
        <f t="shared" ca="1" si="78"/>
        <v>19.249836744868986</v>
      </c>
      <c r="BE177" s="150"/>
      <c r="BF177" s="50">
        <f t="array" aca="1" ref="BF177" ca="1">INDEX(BC$139:BC$158,RANK(BD177,BD$161:BD$180))</f>
        <v>2</v>
      </c>
      <c r="BG177" s="162" t="str">
        <f>$BE$25</f>
        <v>Form</v>
      </c>
      <c r="BW177" s="179"/>
      <c r="BY177" s="147" t="str">
        <f t="shared" ca="1" si="77"/>
        <v>Breite</v>
      </c>
      <c r="CP177" s="132"/>
      <c r="CQ177" s="2"/>
      <c r="CR177" s="2"/>
      <c r="CS177" s="2"/>
      <c r="CT177" s="2"/>
      <c r="CU177" s="2"/>
      <c r="CX177" s="173">
        <f>MAX(CX162:CX176)</f>
        <v>0</v>
      </c>
      <c r="CY177" s="175"/>
      <c r="CZ177" s="178"/>
      <c r="DA177" s="175"/>
    </row>
    <row r="178" spans="1:105" ht="15.75" hidden="1" x14ac:dyDescent="0.25">
      <c r="A178"/>
      <c r="B178"/>
      <c r="BD178" s="149">
        <f t="shared" ca="1" si="78"/>
        <v>18.129022251212426</v>
      </c>
      <c r="BE178" s="150"/>
      <c r="BF178" s="50">
        <f t="array" aca="1" ref="BF178" ca="1">INDEX(BC$139:BC$158,RANK(BD178,BD$161:BD$180))</f>
        <v>5</v>
      </c>
      <c r="BG178" s="162" t="str">
        <f>$BE$26</f>
        <v>Farbe</v>
      </c>
      <c r="BW178" s="179"/>
      <c r="BY178" s="147" t="str">
        <f t="shared" ca="1" si="77"/>
        <v>Verstaufähigkeit</v>
      </c>
      <c r="CP178" s="132"/>
    </row>
    <row r="179" spans="1:105" ht="15.75" hidden="1" x14ac:dyDescent="0.25">
      <c r="A179"/>
      <c r="B179"/>
      <c r="BD179" s="149">
        <f t="shared" ca="1" si="78"/>
        <v>6.6943777632097383</v>
      </c>
      <c r="BE179" s="150"/>
      <c r="BF179" s="50">
        <f t="array" aca="1" ref="BF179" ca="1">INDEX(BC$139:BC$158,RANK(BD179,BD$161:BD$180))</f>
        <v>14</v>
      </c>
      <c r="BG179" s="162" t="s">
        <v>226</v>
      </c>
      <c r="BW179" s="179"/>
      <c r="BY179" s="147" t="str">
        <f t="shared" ca="1" si="77"/>
        <v>Bild</v>
      </c>
      <c r="CP179" s="132"/>
    </row>
    <row r="180" spans="1:105" ht="15.75" hidden="1" x14ac:dyDescent="0.25">
      <c r="A180"/>
      <c r="B180"/>
      <c r="BD180" s="149">
        <f t="shared" ca="1" si="78"/>
        <v>19.180537963877164</v>
      </c>
      <c r="BE180" s="150"/>
      <c r="BF180" s="50">
        <f t="array" aca="1" ref="BF180" ca="1">INDEX(BC$139:BC$158,RANK(BD180,BD$161:BD$180))</f>
        <v>4</v>
      </c>
      <c r="BG180" s="162" t="str">
        <f>$BE$27</f>
        <v>Etikett</v>
      </c>
      <c r="BW180" s="179"/>
      <c r="BY180" s="147" t="str">
        <f t="shared" ca="1" si="77"/>
        <v>Öffnung</v>
      </c>
      <c r="CP180" s="132"/>
    </row>
    <row r="181" spans="1:105" hidden="1" x14ac:dyDescent="0.25">
      <c r="A181"/>
      <c r="B181"/>
    </row>
    <row r="182" spans="1:105" ht="15.75" hidden="1" thickBot="1" x14ac:dyDescent="0.3">
      <c r="A182"/>
      <c r="B182"/>
      <c r="BF182" s="153" t="s">
        <v>181</v>
      </c>
      <c r="BG182" s="153"/>
      <c r="BH182" s="153"/>
      <c r="BI182" s="153"/>
      <c r="BJ182" s="153"/>
      <c r="BK182" s="153"/>
      <c r="BL182" s="153"/>
      <c r="BM182" s="153"/>
      <c r="BN182" s="153"/>
      <c r="BO182" s="153"/>
      <c r="BP182" s="153"/>
      <c r="BQ182" s="153"/>
      <c r="BR182" s="153"/>
      <c r="BS182" s="153"/>
      <c r="BT182" s="153"/>
      <c r="BU182" s="153"/>
      <c r="BV182" s="153"/>
      <c r="BW182" s="153"/>
      <c r="BY182" s="152" t="str">
        <f>BF182</f>
        <v>VLMK3</v>
      </c>
      <c r="BZ182" s="152"/>
      <c r="CA182" s="152"/>
      <c r="CB182" s="152"/>
      <c r="CC182" s="152"/>
      <c r="CD182" s="152"/>
      <c r="CE182" s="152"/>
      <c r="CF182" s="152"/>
      <c r="CG182" s="152"/>
      <c r="CH182" s="152"/>
      <c r="CI182" s="152"/>
      <c r="CJ182" s="152"/>
      <c r="CK182" s="152"/>
      <c r="CL182" s="152"/>
      <c r="CM182" s="152"/>
    </row>
    <row r="183" spans="1:105" hidden="1" x14ac:dyDescent="0.25">
      <c r="A183"/>
      <c r="B183"/>
      <c r="BD183" s="149">
        <f ca="1">RAND()*$BC$158</f>
        <v>10.066738059780043</v>
      </c>
      <c r="BE183" s="150"/>
      <c r="BF183" s="50">
        <f t="array" aca="1" ref="BF183" ca="1">INDEX(BC$139:BC$158,RANK(BD183,BD$183:BD$202))</f>
        <v>13</v>
      </c>
      <c r="BG183" s="162" t="str">
        <f>$BE$65</f>
        <v>vermehrt</v>
      </c>
      <c r="BW183" s="179"/>
      <c r="BY183" s="147" t="str">
        <f ca="1">VLOOKUP(BC139,$BF$183:$BG$202,2,0)</f>
        <v>Umhüllungen</v>
      </c>
    </row>
    <row r="184" spans="1:105" hidden="1" x14ac:dyDescent="0.25">
      <c r="A184"/>
      <c r="B184"/>
      <c r="BD184" s="149">
        <f ca="1">RAND()*$BC$158</f>
        <v>2.6511934169543716</v>
      </c>
      <c r="BE184" s="150"/>
      <c r="BF184" s="50">
        <f t="array" aca="1" ref="BF184" ca="1">INDEX(BC$139:BC$158,RANK(BD184,BD$183:BD$202))</f>
        <v>19</v>
      </c>
      <c r="BG184" s="162" t="str">
        <f>$BE$38</f>
        <v>Erzeuger (Name und Anschrift)</v>
      </c>
      <c r="BW184" s="179"/>
      <c r="BY184" s="147" t="str">
        <f t="shared" ref="BY184:BY202" ca="1" si="80">VLOOKUP(BC140,$BF$183:$BG$202,2,0)</f>
        <v>Chargennummer oder Mindesthaltbarkeit</v>
      </c>
    </row>
    <row r="185" spans="1:105" hidden="1" x14ac:dyDescent="0.25">
      <c r="A185"/>
      <c r="B185"/>
      <c r="BD185" s="149">
        <f t="shared" ref="BD185:BD202" ca="1" si="81">RAND()*$BC$158</f>
        <v>15.091500891649199</v>
      </c>
      <c r="BE185" s="150"/>
      <c r="BF185" s="50">
        <f t="array" aca="1" ref="BF185" ca="1">INDEX(BC$139:BC$158,RANK(BD185,BD$183:BD$202))</f>
        <v>4</v>
      </c>
      <c r="BG185" s="162" t="str">
        <f>$BE$39</f>
        <v>Nettofüllmenge</v>
      </c>
      <c r="BW185" s="179"/>
      <c r="BY185" s="147" t="str">
        <f t="shared" ca="1" si="80"/>
        <v>Veränderung der Verpackung</v>
      </c>
    </row>
    <row r="186" spans="1:105" hidden="1" x14ac:dyDescent="0.25">
      <c r="A186"/>
      <c r="B186"/>
      <c r="BD186" s="149">
        <f t="shared" ca="1" si="81"/>
        <v>14.29822463952698</v>
      </c>
      <c r="BE186" s="150"/>
      <c r="BF186" s="50">
        <f t="array" aca="1" ref="BF186" ca="1">INDEX(BC$139:BC$158,RANK(BD186,BD$183:BD$202))</f>
        <v>8</v>
      </c>
      <c r="BG186" s="162" t="s">
        <v>194</v>
      </c>
      <c r="BW186" s="179"/>
      <c r="BY186" s="147" t="str">
        <f t="shared" ca="1" si="80"/>
        <v>Nettofüllmenge</v>
      </c>
    </row>
    <row r="187" spans="1:105" hidden="1" x14ac:dyDescent="0.25">
      <c r="A187"/>
      <c r="B187"/>
      <c r="BD187" s="149">
        <f t="shared" ca="1" si="81"/>
        <v>14.721061835421221</v>
      </c>
      <c r="BE187" s="150"/>
      <c r="BF187" s="50">
        <f t="array" aca="1" ref="BF187" ca="1">INDEX(BC$139:BC$158,RANK(BD187,BD$183:BD$202))</f>
        <v>7</v>
      </c>
      <c r="BG187" s="162" t="str">
        <f>$BE$41</f>
        <v>Lagerbedingungen</v>
      </c>
      <c r="BW187" s="179"/>
      <c r="BY187" s="147" t="str">
        <f t="shared" ca="1" si="80"/>
        <v>Wiederverkäufer (Name und Adresse)</v>
      </c>
    </row>
    <row r="188" spans="1:105" hidden="1" x14ac:dyDescent="0.25">
      <c r="A188"/>
      <c r="B188"/>
      <c r="BD188" s="149">
        <f t="shared" ca="1" si="81"/>
        <v>9.9298757770463002</v>
      </c>
      <c r="BE188" s="150"/>
      <c r="BF188" s="50">
        <f t="array" aca="1" ref="BF188" ca="1">INDEX(BC$139:BC$158,RANK(BD188,BD$183:BD$202))</f>
        <v>14</v>
      </c>
      <c r="BG188" s="162" t="str">
        <f>$BE$42</f>
        <v>Zutaten</v>
      </c>
      <c r="BW188" s="179"/>
      <c r="BY188" s="147" t="str">
        <f t="shared" ca="1" si="80"/>
        <v>öffnen</v>
      </c>
    </row>
    <row r="189" spans="1:105" hidden="1" x14ac:dyDescent="0.25">
      <c r="A189"/>
      <c r="B189"/>
      <c r="BD189" s="149">
        <f t="shared" ca="1" si="81"/>
        <v>13.212875709348346</v>
      </c>
      <c r="BE189" s="150"/>
      <c r="BF189" s="50">
        <f t="array" aca="1" ref="BF189" ca="1">INDEX(BC$139:BC$158,RANK(BD189,BD$183:BD$202))</f>
        <v>10</v>
      </c>
      <c r="BG189" s="162" t="s">
        <v>227</v>
      </c>
      <c r="BW189" s="179"/>
      <c r="BY189" s="147" t="str">
        <f t="shared" ca="1" si="80"/>
        <v>Lagerbedingungen</v>
      </c>
    </row>
    <row r="190" spans="1:105" hidden="1" x14ac:dyDescent="0.25">
      <c r="A190"/>
      <c r="B190"/>
      <c r="BD190" s="149">
        <f t="shared" ca="1" si="81"/>
        <v>14.735844311781392</v>
      </c>
      <c r="BE190" s="150"/>
      <c r="BF190" s="50">
        <f t="array" aca="1" ref="BF190" ca="1">INDEX(BC$139:BC$158,RANK(BD190,BD$183:BD$202))</f>
        <v>6</v>
      </c>
      <c r="BG190" s="162" t="str">
        <f>$BE$63</f>
        <v>öffnen</v>
      </c>
      <c r="BW190" s="179"/>
      <c r="BY190" s="147" t="str">
        <f t="shared" ca="1" si="80"/>
        <v>Holz</v>
      </c>
    </row>
    <row r="191" spans="1:105" hidden="1" x14ac:dyDescent="0.25">
      <c r="A191"/>
      <c r="B191"/>
      <c r="BD191" s="149">
        <f t="shared" ca="1" si="81"/>
        <v>9.6650028272018709</v>
      </c>
      <c r="BE191" s="150"/>
      <c r="BF191" s="50">
        <f t="array" aca="1" ref="BF191" ca="1">INDEX(BC$139:BC$158,RANK(BD191,BD$183:BD$202))</f>
        <v>15</v>
      </c>
      <c r="BG191" s="162" t="str">
        <f>$BE$37</f>
        <v>Sachbezeichnung</v>
      </c>
      <c r="BW191" s="179"/>
      <c r="BY191" s="147" t="str">
        <f t="shared" ca="1" si="80"/>
        <v>Zubereitung</v>
      </c>
    </row>
    <row r="192" spans="1:105" hidden="1" x14ac:dyDescent="0.25">
      <c r="A192"/>
      <c r="B192"/>
      <c r="BD192" s="149">
        <f t="shared" ca="1" si="81"/>
        <v>13.128670091428534</v>
      </c>
      <c r="BE192" s="150"/>
      <c r="BF192" s="50">
        <f t="array" aca="1" ref="BF192" ca="1">INDEX(BC$139:BC$158,RANK(BD192,BD$183:BD$202))</f>
        <v>11</v>
      </c>
      <c r="BG192" s="162" t="str">
        <f>$BE$60</f>
        <v>Behältnisse</v>
      </c>
      <c r="BW192" s="179"/>
      <c r="BY192" s="147" t="str">
        <f t="shared" ca="1" si="80"/>
        <v>Alu</v>
      </c>
    </row>
    <row r="193" spans="1:91" hidden="1" x14ac:dyDescent="0.25">
      <c r="A193"/>
      <c r="B193"/>
      <c r="BD193" s="149">
        <f t="shared" ca="1" si="81"/>
        <v>16.902567284104297</v>
      </c>
      <c r="BE193" s="150"/>
      <c r="BF193" s="50">
        <f t="array" aca="1" ref="BF193" ca="1">INDEX(BC$139:BC$158,RANK(BD193,BD$183:BD$202))</f>
        <v>1</v>
      </c>
      <c r="BG193" s="162" t="str">
        <f>$BE$61</f>
        <v>Umhüllungen</v>
      </c>
      <c r="BW193" s="179"/>
      <c r="BY193" s="147" t="str">
        <f t="shared" ca="1" si="80"/>
        <v>Behältnisse</v>
      </c>
    </row>
    <row r="194" spans="1:91" hidden="1" x14ac:dyDescent="0.25">
      <c r="A194"/>
      <c r="B194"/>
      <c r="BD194" s="149">
        <f t="shared" ca="1" si="81"/>
        <v>11.484426169526163</v>
      </c>
      <c r="BE194" s="150"/>
      <c r="BF194" s="50">
        <f t="array" aca="1" ref="BF194" ca="1">INDEX(BC$139:BC$158,RANK(BD194,BD$183:BD$202))</f>
        <v>12</v>
      </c>
      <c r="BG194" s="162" t="s">
        <v>209</v>
      </c>
      <c r="BW194" s="179"/>
      <c r="BY194" s="147" t="str">
        <f t="shared" ca="1" si="80"/>
        <v>Kunststoff</v>
      </c>
    </row>
    <row r="195" spans="1:91" hidden="1" x14ac:dyDescent="0.25">
      <c r="A195"/>
      <c r="B195"/>
      <c r="BD195" s="149">
        <f t="shared" ca="1" si="81"/>
        <v>14.982299904950018</v>
      </c>
      <c r="BE195" s="150"/>
      <c r="BF195" s="50">
        <f t="array" aca="1" ref="BF195" ca="1">INDEX(BC$139:BC$158,RANK(BD195,BD$183:BD$202))</f>
        <v>5</v>
      </c>
      <c r="BG195" s="162" t="s">
        <v>228</v>
      </c>
      <c r="BW195" s="179"/>
      <c r="BY195" s="147" t="str">
        <f t="shared" ca="1" si="80"/>
        <v>vermehrt</v>
      </c>
    </row>
    <row r="196" spans="1:91" hidden="1" x14ac:dyDescent="0.25">
      <c r="A196"/>
      <c r="B196"/>
      <c r="BD196" s="149">
        <f t="shared" ca="1" si="81"/>
        <v>13.800351953427867</v>
      </c>
      <c r="BE196" s="150"/>
      <c r="BF196" s="50">
        <f t="array" aca="1" ref="BF196" ca="1">INDEX(BC$139:BC$158,RANK(BD196,BD$183:BD$202))</f>
        <v>9</v>
      </c>
      <c r="BG196" s="162" t="s">
        <v>230</v>
      </c>
      <c r="BW196" s="179"/>
      <c r="BY196" s="147" t="str">
        <f t="shared" ca="1" si="80"/>
        <v>Zutaten</v>
      </c>
    </row>
    <row r="197" spans="1:91" hidden="1" x14ac:dyDescent="0.25">
      <c r="A197"/>
      <c r="B197"/>
      <c r="BD197" s="149">
        <f t="shared" ca="1" si="81"/>
        <v>3.1893792447256697</v>
      </c>
      <c r="BE197" s="150"/>
      <c r="BF197" s="50">
        <f t="array" aca="1" ref="BF197" ca="1">INDEX(BC$139:BC$158,RANK(BD197,BD$183:BD$202))</f>
        <v>18</v>
      </c>
      <c r="BG197" s="162" t="str">
        <f>$BE$62</f>
        <v>Inhalt</v>
      </c>
      <c r="BW197" s="179"/>
      <c r="BY197" s="147" t="str">
        <f t="shared" ca="1" si="80"/>
        <v>Sachbezeichnung</v>
      </c>
    </row>
    <row r="198" spans="1:91" hidden="1" x14ac:dyDescent="0.25">
      <c r="A198"/>
      <c r="B198"/>
      <c r="BD198" s="149">
        <f t="shared" ca="1" si="81"/>
        <v>15.092500659765463</v>
      </c>
      <c r="BE198" s="150"/>
      <c r="BF198" s="50">
        <f t="array" aca="1" ref="BF198" ca="1">INDEX(BC$139:BC$158,RANK(BD198,BD$183:BD$202))</f>
        <v>3</v>
      </c>
      <c r="BG198" s="162" t="str">
        <f>$BE$64</f>
        <v>Veränderung der Verpackung</v>
      </c>
      <c r="BW198" s="179"/>
      <c r="BY198" s="147" t="str">
        <f t="shared" ca="1" si="80"/>
        <v>Handelsname</v>
      </c>
    </row>
    <row r="199" spans="1:91" hidden="1" x14ac:dyDescent="0.25">
      <c r="A199"/>
      <c r="B199"/>
      <c r="BD199" s="149">
        <f t="shared" ca="1" si="81"/>
        <v>6.4391534715507026</v>
      </c>
      <c r="BE199" s="150"/>
      <c r="BF199" s="50">
        <f t="array" aca="1" ref="BF199" ca="1">INDEX(BC$139:BC$158,RANK(BD199,BD$183:BD$202))</f>
        <v>16</v>
      </c>
      <c r="BG199" s="162" t="s">
        <v>229</v>
      </c>
      <c r="BW199" s="179"/>
      <c r="BY199" s="147" t="str">
        <f t="shared" ca="1" si="80"/>
        <v>Herkunftsland</v>
      </c>
    </row>
    <row r="200" spans="1:91" hidden="1" x14ac:dyDescent="0.25">
      <c r="A200"/>
      <c r="B200"/>
      <c r="BD200" s="149">
        <f t="shared" ca="1" si="81"/>
        <v>6.1246012210773593</v>
      </c>
      <c r="BE200" s="150"/>
      <c r="BF200" s="50">
        <f t="array" aca="1" ref="BF200" ca="1">INDEX(BC$139:BC$158,RANK(BD200,BD$183:BD$202))</f>
        <v>17</v>
      </c>
      <c r="BG200" s="162" t="str">
        <f>$BE$43</f>
        <v>Herkunftsland</v>
      </c>
      <c r="BW200" s="179"/>
      <c r="BY200" s="147" t="str">
        <f t="shared" ca="1" si="80"/>
        <v>Inhalt</v>
      </c>
    </row>
    <row r="201" spans="1:91" hidden="1" x14ac:dyDescent="0.25">
      <c r="A201"/>
      <c r="B201"/>
      <c r="BD201" s="149">
        <f t="shared" ca="1" si="81"/>
        <v>0.30076388547709776</v>
      </c>
      <c r="BE201" s="150"/>
      <c r="BF201" s="50">
        <f t="array" aca="1" ref="BF201" ca="1">INDEX(BC$139:BC$158,RANK(BD201,BD$183:BD$202))</f>
        <v>20</v>
      </c>
      <c r="BG201" s="162" t="str">
        <f>$BE$66</f>
        <v>vermindert</v>
      </c>
      <c r="BW201" s="179"/>
      <c r="BY201" s="147" t="str">
        <f t="shared" ca="1" si="80"/>
        <v>Erzeuger (Name und Anschrift)</v>
      </c>
    </row>
    <row r="202" spans="1:91" hidden="1" x14ac:dyDescent="0.25">
      <c r="A202"/>
      <c r="B202"/>
      <c r="BD202" s="149">
        <f t="shared" ca="1" si="81"/>
        <v>16.09353842826394</v>
      </c>
      <c r="BE202" s="150"/>
      <c r="BF202" s="50">
        <f t="array" aca="1" ref="BF202" ca="1">INDEX(BC$139:BC$158,RANK(BD202,BD$183:BD$202))</f>
        <v>2</v>
      </c>
      <c r="BG202" s="162" t="str">
        <f>$BE$40</f>
        <v>Chargennummer oder Mindesthaltbarkeit</v>
      </c>
      <c r="BW202" s="179"/>
      <c r="BY202" s="147" t="str">
        <f t="shared" ca="1" si="80"/>
        <v>vermindert</v>
      </c>
    </row>
    <row r="203" spans="1:91" hidden="1" x14ac:dyDescent="0.25">
      <c r="A203"/>
      <c r="B203"/>
      <c r="BW203" s="179"/>
    </row>
    <row r="204" spans="1:91" ht="15.75" hidden="1" thickBot="1" x14ac:dyDescent="0.3">
      <c r="A204"/>
      <c r="B204"/>
      <c r="BF204" s="153" t="s">
        <v>182</v>
      </c>
      <c r="BG204" s="153"/>
      <c r="BH204" s="153"/>
      <c r="BI204" s="153"/>
      <c r="BJ204" s="153"/>
      <c r="BK204" s="153"/>
      <c r="BL204" s="153"/>
      <c r="BM204" s="153"/>
      <c r="BN204" s="153"/>
      <c r="BO204" s="153"/>
      <c r="BP204" s="153"/>
      <c r="BQ204" s="153"/>
      <c r="BR204" s="153"/>
      <c r="BS204" s="153"/>
      <c r="BT204" s="153"/>
      <c r="BU204" s="153"/>
      <c r="BV204" s="153"/>
      <c r="BW204" s="153"/>
      <c r="BY204" s="152" t="str">
        <f>BF204</f>
        <v>VLMK4</v>
      </c>
      <c r="BZ204" s="152"/>
      <c r="CA204" s="152"/>
      <c r="CB204" s="152"/>
      <c r="CC204" s="152"/>
      <c r="CD204" s="152"/>
      <c r="CE204" s="152"/>
      <c r="CF204" s="152"/>
      <c r="CG204" s="152"/>
      <c r="CH204" s="152"/>
      <c r="CI204" s="152"/>
      <c r="CJ204" s="152"/>
      <c r="CK204" s="152"/>
      <c r="CL204" s="152"/>
      <c r="CM204" s="152"/>
    </row>
    <row r="205" spans="1:91" hidden="1" x14ac:dyDescent="0.25">
      <c r="A205"/>
      <c r="B205"/>
      <c r="BD205" s="149">
        <f ca="1">RAND()*$BC$158</f>
        <v>14.465567394896331</v>
      </c>
      <c r="BE205" s="150"/>
      <c r="BF205" s="50">
        <f t="array" aca="1" ref="BF205" ca="1">INDEX(BC$139:BC$158,RANK(BD205,BD$205:BD$224))</f>
        <v>5</v>
      </c>
      <c r="BG205" s="162" t="str">
        <f>$BP$93</f>
        <v xml:space="preserve">Tag und Monat </v>
      </c>
      <c r="BW205" s="179"/>
      <c r="BY205" s="147" t="str">
        <f ca="1">VLOOKUP(BC139,$BF$205:$BG$224,2,0)</f>
        <v>ausschließlich Angabe des Jahres</v>
      </c>
    </row>
    <row r="206" spans="1:91" hidden="1" x14ac:dyDescent="0.25">
      <c r="A206"/>
      <c r="B206"/>
      <c r="BD206" s="149">
        <f ca="1">RAND()*$BC$158</f>
        <v>12.775637872776716</v>
      </c>
      <c r="BE206" s="150"/>
      <c r="BF206" s="50">
        <f t="array" aca="1" ref="BF206" ca="1">INDEX(BC$139:BC$158,RANK(BD206,BD$205:BD$224))</f>
        <v>10</v>
      </c>
      <c r="BG206" s="162" t="str">
        <f>$BP$94</f>
        <v>Monat und Jahr</v>
      </c>
      <c r="BW206" s="179"/>
      <c r="BY206" s="147" t="str">
        <f t="shared" ref="BY206:BY224" ca="1" si="82">VLOOKUP(BC140,$BF$205:$BG$224,2,0)</f>
        <v>Tag und Jahr</v>
      </c>
    </row>
    <row r="207" spans="1:91" hidden="1" x14ac:dyDescent="0.25">
      <c r="A207"/>
      <c r="B207"/>
      <c r="BD207" s="149">
        <f t="shared" ref="BD207:BD224" ca="1" si="83">RAND()*$BC$158</f>
        <v>14.419987848032527</v>
      </c>
      <c r="BE207" s="150"/>
      <c r="BF207" s="50">
        <f t="array" aca="1" ref="BF207" ca="1">INDEX(BC$139:BC$158,RANK(BD207,BD$205:BD$224))</f>
        <v>6</v>
      </c>
      <c r="BG207" s="162" t="s">
        <v>127</v>
      </c>
      <c r="BW207" s="179"/>
      <c r="BY207" s="147" t="str">
        <f t="shared" ca="1" si="82"/>
        <v>Milliliter oder Liter</v>
      </c>
    </row>
    <row r="208" spans="1:91" hidden="1" x14ac:dyDescent="0.25">
      <c r="A208"/>
      <c r="B208"/>
      <c r="BD208" s="149">
        <f t="shared" ca="1" si="83"/>
        <v>7.6740841368489505</v>
      </c>
      <c r="BE208" s="150"/>
      <c r="BF208" s="50">
        <f t="array" aca="1" ref="BF208" ca="1">INDEX(BC$139:BC$158,RANK(BD208,BD$205:BD$224))</f>
        <v>16</v>
      </c>
      <c r="BG208" s="162" t="str">
        <f>$BE$102</f>
        <v xml:space="preserve">Verantwortlichen </v>
      </c>
      <c r="BW208" s="179"/>
      <c r="BY208" s="147" t="str">
        <f t="shared" ca="1" si="82"/>
        <v>Schutz vor Täuschung</v>
      </c>
    </row>
    <row r="209" spans="1:77" hidden="1" x14ac:dyDescent="0.25">
      <c r="A209"/>
      <c r="B209"/>
      <c r="BD209" s="149">
        <f t="shared" ca="1" si="83"/>
        <v>4.9998584671375994</v>
      </c>
      <c r="BE209" s="150"/>
      <c r="BF209" s="50">
        <f t="array" aca="1" ref="BF209" ca="1">INDEX(BC$139:BC$158,RANK(BD209,BD$205:BD$224))</f>
        <v>18</v>
      </c>
      <c r="BG209" s="162" t="str">
        <f>$BP$132</f>
        <v>Gramm oder Kilogramm</v>
      </c>
      <c r="BW209" s="179"/>
      <c r="BY209" s="147" t="str">
        <f t="shared" ca="1" si="82"/>
        <v xml:space="preserve">Tag und Monat </v>
      </c>
    </row>
    <row r="210" spans="1:77" hidden="1" x14ac:dyDescent="0.25">
      <c r="A210"/>
      <c r="B210"/>
      <c r="BD210" s="149">
        <f t="shared" ca="1" si="83"/>
        <v>18.501012517435321</v>
      </c>
      <c r="BE210" s="150"/>
      <c r="BF210" s="50">
        <f t="array" aca="1" ref="BF210" ca="1">INDEX(BC$139:BC$158,RANK(BD210,BD$205:BD$224))</f>
        <v>2</v>
      </c>
      <c r="BG210" s="162" t="s">
        <v>231</v>
      </c>
      <c r="BW210" s="179"/>
      <c r="BY210" s="147" t="str">
        <f t="shared" ca="1" si="82"/>
        <v>Lagerbedingungen</v>
      </c>
    </row>
    <row r="211" spans="1:77" hidden="1" x14ac:dyDescent="0.25">
      <c r="A211"/>
      <c r="B211"/>
      <c r="BD211" s="149">
        <f t="shared" ca="1" si="83"/>
        <v>1.5067850548137041</v>
      </c>
      <c r="BE211" s="150"/>
      <c r="BF211" s="50">
        <f t="array" aca="1" ref="BF211" ca="1">INDEX(BC$139:BC$158,RANK(BD211,BD$205:BD$224))</f>
        <v>20</v>
      </c>
      <c r="BG211" s="162" t="s">
        <v>232</v>
      </c>
      <c r="BW211" s="179"/>
      <c r="BY211" s="147" t="str">
        <f t="shared" ca="1" si="82"/>
        <v>Problemen</v>
      </c>
    </row>
    <row r="212" spans="1:77" hidden="1" x14ac:dyDescent="0.25">
      <c r="A212"/>
      <c r="B212"/>
      <c r="BD212" s="149">
        <f t="shared" ca="1" si="83"/>
        <v>8.1997175848458443</v>
      </c>
      <c r="BE212" s="150"/>
      <c r="BF212" s="50">
        <f t="array" aca="1" ref="BF212" ca="1">INDEX(BC$139:BC$158,RANK(BD212,BD$205:BD$224))</f>
        <v>14</v>
      </c>
      <c r="BG212" s="162" t="str">
        <f>$BE$128</f>
        <v>Abgrenzung zu anderen ähnlichen Produkten</v>
      </c>
      <c r="BW212" s="179"/>
      <c r="BY212" s="147" t="str">
        <f t="shared" ca="1" si="82"/>
        <v>Inserat</v>
      </c>
    </row>
    <row r="213" spans="1:77" hidden="1" x14ac:dyDescent="0.25">
      <c r="A213"/>
      <c r="B213"/>
      <c r="BD213" s="149">
        <f t="shared" ca="1" si="83"/>
        <v>10.127881959499785</v>
      </c>
      <c r="BE213" s="150"/>
      <c r="BF213" s="50">
        <f t="array" aca="1" ref="BF213" ca="1">INDEX(BC$139:BC$158,RANK(BD213,BD$205:BD$224))</f>
        <v>12</v>
      </c>
      <c r="BG213" s="162" t="str">
        <f>$BP$134</f>
        <v>Nettofüllmenge ohne Flüssigkeit</v>
      </c>
      <c r="BW213" s="179"/>
      <c r="BY213" s="147" t="str">
        <f t="shared" ca="1" si="82"/>
        <v>Identifizierung des Erzeugnisses</v>
      </c>
    </row>
    <row r="214" spans="1:77" hidden="1" x14ac:dyDescent="0.25">
      <c r="A214"/>
      <c r="B214"/>
      <c r="BD214" s="149">
        <f t="shared" ca="1" si="83"/>
        <v>10.437207656730504</v>
      </c>
      <c r="BE214" s="150"/>
      <c r="BF214" s="50">
        <f t="array" aca="1" ref="BF214" ca="1">INDEX(BC$139:BC$158,RANK(BD214,BD$205:BD$224))</f>
        <v>11</v>
      </c>
      <c r="BG214" s="162" t="s">
        <v>233</v>
      </c>
      <c r="BW214" s="179"/>
      <c r="BY214" s="147" t="str">
        <f t="shared" ca="1" si="82"/>
        <v>Monat und Jahr</v>
      </c>
    </row>
    <row r="215" spans="1:77" hidden="1" x14ac:dyDescent="0.25">
      <c r="A215"/>
      <c r="B215"/>
      <c r="BD215" s="149">
        <f t="shared" ca="1" si="83"/>
        <v>5.9253643701006204</v>
      </c>
      <c r="BE215" s="150"/>
      <c r="BF215" s="50">
        <f t="array" aca="1" ref="BF215" ca="1">INDEX(BC$139:BC$158,RANK(BD215,BD$205:BD$224))</f>
        <v>17</v>
      </c>
      <c r="BG215" s="162" t="str">
        <f>$BE$99</f>
        <v>Reklamationen</v>
      </c>
      <c r="BW215" s="179"/>
      <c r="BY215" s="147" t="str">
        <f t="shared" ca="1" si="82"/>
        <v>Bruttofüllmenge inkl. Flüssigkeit</v>
      </c>
    </row>
    <row r="216" spans="1:77" hidden="1" x14ac:dyDescent="0.25">
      <c r="A216"/>
      <c r="B216"/>
      <c r="BD216" s="149">
        <f t="shared" ca="1" si="83"/>
        <v>9.2471565468164343</v>
      </c>
      <c r="BE216" s="150"/>
      <c r="BF216" s="50">
        <f t="array" aca="1" ref="BF216" ca="1">INDEX(BC$139:BC$158,RANK(BD216,BD$205:BD$224))</f>
        <v>13</v>
      </c>
      <c r="BG216" s="162" t="s">
        <v>235</v>
      </c>
      <c r="BW216" s="179"/>
      <c r="BY216" s="147" t="str">
        <f t="shared" ca="1" si="82"/>
        <v>Nettofüllmenge ohne Flüssigkeit</v>
      </c>
    </row>
    <row r="217" spans="1:77" hidden="1" x14ac:dyDescent="0.25">
      <c r="A217"/>
      <c r="B217"/>
      <c r="BD217" s="149">
        <f t="shared" ca="1" si="83"/>
        <v>13.488237179177977</v>
      </c>
      <c r="BE217" s="150"/>
      <c r="BF217" s="50">
        <f t="array" aca="1" ref="BF217" ca="1">INDEX(BC$139:BC$158,RANK(BD217,BD$205:BD$224))</f>
        <v>8</v>
      </c>
      <c r="BG217" s="162" t="s">
        <v>236</v>
      </c>
      <c r="BW217" s="179"/>
      <c r="BY217" s="147" t="str">
        <f t="shared" ca="1" si="82"/>
        <v>Zoll oder Inches</v>
      </c>
    </row>
    <row r="218" spans="1:77" hidden="1" x14ac:dyDescent="0.25">
      <c r="A218"/>
      <c r="B218"/>
      <c r="BD218" s="149">
        <f t="shared" ca="1" si="83"/>
        <v>14.321023178003207</v>
      </c>
      <c r="BE218" s="150"/>
      <c r="BF218" s="50">
        <f t="array" aca="1" ref="BF218" ca="1">INDEX(BC$139:BC$158,RANK(BD218,BD$205:BD$224))</f>
        <v>7</v>
      </c>
      <c r="BG218" s="162" t="str">
        <f>$BE$100</f>
        <v>Problemen</v>
      </c>
      <c r="BW218" s="179"/>
      <c r="BY218" s="147" t="str">
        <f t="shared" ca="1" si="82"/>
        <v>Abgrenzung zu anderen ähnlichen Produkten</v>
      </c>
    </row>
    <row r="219" spans="1:77" hidden="1" x14ac:dyDescent="0.25">
      <c r="A219"/>
      <c r="B219"/>
      <c r="BD219" s="149">
        <f t="shared" ca="1" si="83"/>
        <v>7.984358636983135</v>
      </c>
      <c r="BE219" s="150"/>
      <c r="BF219" s="50">
        <f t="array" aca="1" ref="BF219" ca="1">INDEX(BC$139:BC$158,RANK(BD219,BD$205:BD$224))</f>
        <v>15</v>
      </c>
      <c r="BG219" s="162" t="str">
        <f>$BE$101</f>
        <v>Lebensmittel</v>
      </c>
      <c r="BW219" s="179"/>
      <c r="BY219" s="147" t="str">
        <f t="shared" ca="1" si="82"/>
        <v>Lebensmittel</v>
      </c>
    </row>
    <row r="220" spans="1:77" hidden="1" x14ac:dyDescent="0.25">
      <c r="A220"/>
      <c r="B220"/>
      <c r="BD220" s="149">
        <f t="shared" ca="1" si="83"/>
        <v>12.825279152562587</v>
      </c>
      <c r="BE220" s="150"/>
      <c r="BF220" s="50">
        <f t="array" aca="1" ref="BF220" ca="1">INDEX(BC$139:BC$158,RANK(BD220,BD$205:BD$224))</f>
        <v>9</v>
      </c>
      <c r="BG220" s="162" t="str">
        <f>$BE$127</f>
        <v>Identifizierung des Erzeugnisses</v>
      </c>
      <c r="BW220" s="179"/>
      <c r="BY220" s="147" t="str">
        <f t="shared" ca="1" si="82"/>
        <v xml:space="preserve">Verantwortlichen </v>
      </c>
    </row>
    <row r="221" spans="1:77" hidden="1" x14ac:dyDescent="0.25">
      <c r="A221"/>
      <c r="B221"/>
      <c r="BD221" s="149">
        <f t="shared" ca="1" si="83"/>
        <v>14.714451621116346</v>
      </c>
      <c r="BE221" s="150"/>
      <c r="BF221" s="50">
        <f t="array" aca="1" ref="BF221" ca="1">INDEX(BC$139:BC$158,RANK(BD221,BD$205:BD$224))</f>
        <v>4</v>
      </c>
      <c r="BG221" s="162" t="str">
        <f>$BE$129</f>
        <v>Schutz vor Täuschung</v>
      </c>
      <c r="BW221" s="179"/>
      <c r="BY221" s="147" t="str">
        <f t="shared" ca="1" si="82"/>
        <v>Reklamationen</v>
      </c>
    </row>
    <row r="222" spans="1:77" hidden="1" x14ac:dyDescent="0.25">
      <c r="A222"/>
      <c r="B222"/>
      <c r="BD222" s="149">
        <f t="shared" ca="1" si="83"/>
        <v>4.8844080600308226</v>
      </c>
      <c r="BE222" s="150"/>
      <c r="BF222" s="50">
        <f t="array" aca="1" ref="BF222" ca="1">INDEX(BC$139:BC$158,RANK(BD222,BD$205:BD$224))</f>
        <v>19</v>
      </c>
      <c r="BG222" s="162" t="s">
        <v>237</v>
      </c>
      <c r="BW222" s="179"/>
      <c r="BY222" s="147" t="str">
        <f t="shared" ca="1" si="82"/>
        <v>Gramm oder Kilogramm</v>
      </c>
    </row>
    <row r="223" spans="1:77" hidden="1" x14ac:dyDescent="0.25">
      <c r="A223"/>
      <c r="B223"/>
      <c r="BD223" s="149">
        <f t="shared" ca="1" si="83"/>
        <v>15.510665665764737</v>
      </c>
      <c r="BE223" s="150"/>
      <c r="BF223" s="50">
        <f t="array" aca="1" ref="BF223" ca="1">INDEX(BC$139:BC$158,RANK(BD223,BD$205:BD$224))</f>
        <v>3</v>
      </c>
      <c r="BG223" s="162" t="str">
        <f>$BP$133</f>
        <v>Milliliter oder Liter</v>
      </c>
      <c r="BW223" s="179"/>
      <c r="BY223" s="147" t="str">
        <f t="shared" ca="1" si="82"/>
        <v>Füllstoffen</v>
      </c>
    </row>
    <row r="224" spans="1:77" hidden="1" x14ac:dyDescent="0.25">
      <c r="A224"/>
      <c r="B224"/>
      <c r="BD224" s="149">
        <f t="shared" ca="1" si="83"/>
        <v>19.415112526050173</v>
      </c>
      <c r="BE224" s="150"/>
      <c r="BF224" s="50">
        <f t="array" aca="1" ref="BF224" ca="1">INDEX(BC$139:BC$158,RANK(BD224,BD$205:BD$224))</f>
        <v>1</v>
      </c>
      <c r="BG224" s="162" t="str">
        <f>$BP$95</f>
        <v>ausschließlich Angabe des Jahres</v>
      </c>
      <c r="BW224" s="179"/>
      <c r="BY224" s="147" t="str">
        <f t="shared" ca="1" si="82"/>
        <v>Stunde und Sekunde</v>
      </c>
    </row>
    <row r="225" spans="1:91" hidden="1" x14ac:dyDescent="0.25">
      <c r="A225"/>
      <c r="B225"/>
    </row>
    <row r="226" spans="1:91" ht="15.75" hidden="1" thickBot="1" x14ac:dyDescent="0.3">
      <c r="A226"/>
      <c r="B226"/>
      <c r="BF226" s="153" t="s">
        <v>183</v>
      </c>
      <c r="BG226" s="153"/>
      <c r="BH226" s="153"/>
      <c r="BI226" s="153"/>
      <c r="BJ226" s="153"/>
      <c r="BK226" s="153"/>
      <c r="BL226" s="153"/>
      <c r="BM226" s="153"/>
      <c r="BN226" s="153"/>
      <c r="BO226" s="153"/>
      <c r="BP226" s="153"/>
      <c r="BQ226" s="153"/>
      <c r="BR226" s="153"/>
      <c r="BS226" s="153"/>
      <c r="BT226" s="153"/>
      <c r="BU226" s="153"/>
      <c r="BV226" s="153"/>
      <c r="BW226" s="153"/>
      <c r="BY226" s="152" t="str">
        <f>BF226</f>
        <v>VLMK5</v>
      </c>
      <c r="BZ226" s="152"/>
      <c r="CA226" s="152"/>
      <c r="CB226" s="152"/>
      <c r="CC226" s="152"/>
      <c r="CD226" s="152"/>
      <c r="CE226" s="152"/>
      <c r="CF226" s="152"/>
      <c r="CG226" s="152"/>
      <c r="CH226" s="152"/>
      <c r="CI226" s="152"/>
      <c r="CJ226" s="152"/>
      <c r="CK226" s="152"/>
      <c r="CL226" s="152"/>
      <c r="CM226" s="152"/>
    </row>
    <row r="227" spans="1:91" hidden="1" x14ac:dyDescent="0.25">
      <c r="A227"/>
      <c r="B227"/>
      <c r="BD227" s="149">
        <f ca="1">RAND()*$BC$158</f>
        <v>16.793835921434358</v>
      </c>
      <c r="BE227" s="150"/>
      <c r="BF227" s="50">
        <f t="array" aca="1" ref="BF227" ca="1">INDEX(BC$139:BC$158,RANK(BD227,BD$227:BD$246))</f>
        <v>2</v>
      </c>
      <c r="BG227" s="162"/>
      <c r="BY227" s="147">
        <f ca="1">VLOOKUP(BC139,$BF$227:$BG$246,2,0)</f>
        <v>0</v>
      </c>
    </row>
    <row r="228" spans="1:91" hidden="1" x14ac:dyDescent="0.25">
      <c r="A228"/>
      <c r="B228"/>
      <c r="BD228" s="149">
        <f ca="1">RAND()*$BC$158</f>
        <v>5.672110097812249</v>
      </c>
      <c r="BE228" s="150"/>
      <c r="BF228" s="50">
        <f t="array" aca="1" ref="BF228" ca="1">INDEX(BC$139:BC$158,RANK(BD228,BD$227:BD$246))</f>
        <v>14</v>
      </c>
      <c r="BG228" s="162"/>
      <c r="BY228" s="147">
        <f t="shared" ref="BY228:BY246" ca="1" si="84">VLOOKUP(BC140,$BF$227:$BG$246,2,0)</f>
        <v>0</v>
      </c>
    </row>
    <row r="229" spans="1:91" hidden="1" x14ac:dyDescent="0.25">
      <c r="A229"/>
      <c r="B229"/>
      <c r="BD229" s="149">
        <f t="shared" ref="BD229:BD246" ca="1" si="85">RAND()*$BC$158</f>
        <v>10.321941985041549</v>
      </c>
      <c r="BE229" s="150"/>
      <c r="BF229" s="50">
        <f t="array" aca="1" ref="BF229" ca="1">INDEX(BC$139:BC$158,RANK(BD229,BD$227:BD$246))</f>
        <v>9</v>
      </c>
      <c r="BG229" s="162"/>
      <c r="BY229" s="147">
        <f t="shared" ca="1" si="84"/>
        <v>0</v>
      </c>
    </row>
    <row r="230" spans="1:91" hidden="1" x14ac:dyDescent="0.25">
      <c r="A230"/>
      <c r="B230"/>
      <c r="BD230" s="149">
        <f t="shared" ca="1" si="85"/>
        <v>3.4105902471095728</v>
      </c>
      <c r="BE230" s="150"/>
      <c r="BF230" s="50">
        <f t="array" aca="1" ref="BF230" ca="1">INDEX(BC$139:BC$158,RANK(BD230,BD$227:BD$246))</f>
        <v>18</v>
      </c>
      <c r="BG230" s="162"/>
      <c r="BY230" s="147">
        <f t="shared" ca="1" si="84"/>
        <v>0</v>
      </c>
    </row>
    <row r="231" spans="1:91" hidden="1" x14ac:dyDescent="0.25">
      <c r="A231"/>
      <c r="B231"/>
      <c r="BD231" s="149">
        <f t="shared" ca="1" si="85"/>
        <v>18.032755067059188</v>
      </c>
      <c r="BE231" s="150"/>
      <c r="BF231" s="50">
        <f t="array" aca="1" ref="BF231" ca="1">INDEX(BC$139:BC$158,RANK(BD231,BD$227:BD$246))</f>
        <v>1</v>
      </c>
      <c r="BG231" s="162"/>
      <c r="BY231" s="147">
        <f t="shared" ca="1" si="84"/>
        <v>0</v>
      </c>
    </row>
    <row r="232" spans="1:91" hidden="1" x14ac:dyDescent="0.25">
      <c r="A232"/>
      <c r="B232"/>
      <c r="BD232" s="149">
        <f t="shared" ca="1" si="85"/>
        <v>1.2320053754997473</v>
      </c>
      <c r="BE232" s="150"/>
      <c r="BF232" s="50">
        <f t="array" aca="1" ref="BF232" ca="1">INDEX(BC$139:BC$158,RANK(BD232,BD$227:BD$246))</f>
        <v>20</v>
      </c>
      <c r="BG232" s="162"/>
      <c r="BY232" s="147">
        <f t="shared" ca="1" si="84"/>
        <v>0</v>
      </c>
    </row>
    <row r="233" spans="1:91" hidden="1" x14ac:dyDescent="0.25">
      <c r="A233"/>
      <c r="B233"/>
      <c r="BD233" s="149">
        <f t="shared" ca="1" si="85"/>
        <v>4.403602165868965</v>
      </c>
      <c r="BE233" s="150"/>
      <c r="BF233" s="50">
        <f t="array" aca="1" ref="BF233" ca="1">INDEX(BC$139:BC$158,RANK(BD233,BD$227:BD$246))</f>
        <v>17</v>
      </c>
      <c r="BG233" s="162"/>
      <c r="BY233" s="147">
        <f t="shared" ca="1" si="84"/>
        <v>0</v>
      </c>
    </row>
    <row r="234" spans="1:91" hidden="1" x14ac:dyDescent="0.25">
      <c r="A234"/>
      <c r="B234"/>
      <c r="BD234" s="149">
        <f t="shared" ca="1" si="85"/>
        <v>8.2313458680805525</v>
      </c>
      <c r="BE234" s="150"/>
      <c r="BF234" s="50">
        <f t="array" aca="1" ref="BF234" ca="1">INDEX(BC$139:BC$158,RANK(BD234,BD$227:BD$246))</f>
        <v>12</v>
      </c>
      <c r="BG234" s="162"/>
      <c r="BY234" s="147">
        <f t="shared" ca="1" si="84"/>
        <v>0</v>
      </c>
    </row>
    <row r="235" spans="1:91" hidden="1" x14ac:dyDescent="0.25">
      <c r="A235"/>
      <c r="B235"/>
      <c r="BD235" s="149">
        <f t="shared" ca="1" si="85"/>
        <v>16.253207268091522</v>
      </c>
      <c r="BE235" s="150"/>
      <c r="BF235" s="50">
        <f t="array" aca="1" ref="BF235" ca="1">INDEX(BC$139:BC$158,RANK(BD235,BD$227:BD$246))</f>
        <v>4</v>
      </c>
      <c r="BG235" s="162"/>
      <c r="BY235" s="147">
        <f t="shared" ca="1" si="84"/>
        <v>0</v>
      </c>
    </row>
    <row r="236" spans="1:91" hidden="1" x14ac:dyDescent="0.25">
      <c r="A236"/>
      <c r="B236"/>
      <c r="BD236" s="149">
        <f t="shared" ca="1" si="85"/>
        <v>13.000798333027333</v>
      </c>
      <c r="BE236" s="150"/>
      <c r="BF236" s="50">
        <f t="array" aca="1" ref="BF236" ca="1">INDEX(BC$139:BC$158,RANK(BD236,BD$227:BD$246))</f>
        <v>7</v>
      </c>
      <c r="BG236" s="162"/>
      <c r="BY236" s="147">
        <f t="shared" ca="1" si="84"/>
        <v>0</v>
      </c>
    </row>
    <row r="237" spans="1:91" hidden="1" x14ac:dyDescent="0.25">
      <c r="A237"/>
      <c r="B237"/>
      <c r="BD237" s="149">
        <f t="shared" ca="1" si="85"/>
        <v>8.6991869501809234</v>
      </c>
      <c r="BE237" s="150"/>
      <c r="BF237" s="50">
        <f t="array" aca="1" ref="BF237" ca="1">INDEX(BC$139:BC$158,RANK(BD237,BD$227:BD$246))</f>
        <v>11</v>
      </c>
      <c r="BG237" s="162"/>
      <c r="BY237" s="147">
        <f t="shared" ca="1" si="84"/>
        <v>0</v>
      </c>
    </row>
    <row r="238" spans="1:91" hidden="1" x14ac:dyDescent="0.25">
      <c r="A238"/>
      <c r="B238"/>
      <c r="BD238" s="149">
        <f t="shared" ca="1" si="85"/>
        <v>12.807214723978579</v>
      </c>
      <c r="BE238" s="150"/>
      <c r="BF238" s="50">
        <f t="array" aca="1" ref="BF238" ca="1">INDEX(BC$139:BC$158,RANK(BD238,BD$227:BD$246))</f>
        <v>8</v>
      </c>
      <c r="BG238" s="162"/>
      <c r="BY238" s="147">
        <f t="shared" ca="1" si="84"/>
        <v>0</v>
      </c>
    </row>
    <row r="239" spans="1:91" hidden="1" x14ac:dyDescent="0.25">
      <c r="A239"/>
      <c r="B239"/>
      <c r="BD239" s="149">
        <f t="shared" ca="1" si="85"/>
        <v>16.396736077993779</v>
      </c>
      <c r="BE239" s="150"/>
      <c r="BF239" s="50">
        <f t="array" aca="1" ref="BF239" ca="1">INDEX(BC$139:BC$158,RANK(BD239,BD$227:BD$246))</f>
        <v>3</v>
      </c>
      <c r="BG239" s="162"/>
      <c r="BY239" s="147">
        <f t="shared" ca="1" si="84"/>
        <v>0</v>
      </c>
    </row>
    <row r="240" spans="1:91" hidden="1" x14ac:dyDescent="0.25">
      <c r="A240"/>
      <c r="B240"/>
      <c r="BD240" s="149">
        <f t="shared" ca="1" si="85"/>
        <v>13.655307317407157</v>
      </c>
      <c r="BE240" s="150"/>
      <c r="BF240" s="50">
        <f t="array" aca="1" ref="BF240" ca="1">INDEX(BC$139:BC$158,RANK(BD240,BD$227:BD$246))</f>
        <v>5</v>
      </c>
      <c r="BG240" s="162"/>
      <c r="BY240" s="147">
        <f t="shared" ca="1" si="84"/>
        <v>0</v>
      </c>
    </row>
    <row r="241" spans="1:91" hidden="1" x14ac:dyDescent="0.25">
      <c r="A241"/>
      <c r="B241"/>
      <c r="BD241" s="149">
        <f t="shared" ca="1" si="85"/>
        <v>9.5121702914942041</v>
      </c>
      <c r="BE241" s="150"/>
      <c r="BF241" s="50">
        <f t="array" aca="1" ref="BF241" ca="1">INDEX(BC$139:BC$158,RANK(BD241,BD$227:BD$246))</f>
        <v>10</v>
      </c>
      <c r="BG241" s="162"/>
      <c r="BY241" s="147">
        <f t="shared" ca="1" si="84"/>
        <v>0</v>
      </c>
    </row>
    <row r="242" spans="1:91" hidden="1" x14ac:dyDescent="0.25">
      <c r="A242"/>
      <c r="B242"/>
      <c r="BD242" s="149">
        <f t="shared" ca="1" si="85"/>
        <v>5.7275783916720702</v>
      </c>
      <c r="BE242" s="150"/>
      <c r="BF242" s="50">
        <f t="array" aca="1" ref="BF242" ca="1">INDEX(BC$139:BC$158,RANK(BD242,BD$227:BD$246))</f>
        <v>13</v>
      </c>
      <c r="BG242" s="162"/>
      <c r="BY242" s="147">
        <f t="shared" ca="1" si="84"/>
        <v>0</v>
      </c>
    </row>
    <row r="243" spans="1:91" hidden="1" x14ac:dyDescent="0.25">
      <c r="A243"/>
      <c r="B243"/>
      <c r="BD243" s="149">
        <f t="shared" ca="1" si="85"/>
        <v>4.908159556633418</v>
      </c>
      <c r="BE243" s="150"/>
      <c r="BF243" s="50">
        <f t="array" aca="1" ref="BF243" ca="1">INDEX(BC$139:BC$158,RANK(BD243,BD$227:BD$246))</f>
        <v>16</v>
      </c>
      <c r="BG243" s="162"/>
      <c r="BY243" s="147">
        <f t="shared" ca="1" si="84"/>
        <v>0</v>
      </c>
    </row>
    <row r="244" spans="1:91" hidden="1" x14ac:dyDescent="0.25">
      <c r="A244"/>
      <c r="B244"/>
      <c r="BD244" s="149">
        <f t="shared" ca="1" si="85"/>
        <v>5.6038684910244418</v>
      </c>
      <c r="BE244" s="150"/>
      <c r="BF244" s="50">
        <f t="array" aca="1" ref="BF244" ca="1">INDEX(BC$139:BC$158,RANK(BD244,BD$227:BD$246))</f>
        <v>15</v>
      </c>
      <c r="BG244" s="162"/>
      <c r="BY244" s="147">
        <f t="shared" ca="1" si="84"/>
        <v>0</v>
      </c>
    </row>
    <row r="245" spans="1:91" hidden="1" x14ac:dyDescent="0.25">
      <c r="A245"/>
      <c r="B245"/>
      <c r="BD245" s="149">
        <f t="shared" ca="1" si="85"/>
        <v>13.508381111300288</v>
      </c>
      <c r="BE245" s="150"/>
      <c r="BF245" s="50">
        <f t="array" aca="1" ref="BF245" ca="1">INDEX(BC$139:BC$158,RANK(BD245,BD$227:BD$246))</f>
        <v>6</v>
      </c>
      <c r="BG245" s="162"/>
      <c r="BY245" s="147">
        <f t="shared" ca="1" si="84"/>
        <v>0</v>
      </c>
    </row>
    <row r="246" spans="1:91" hidden="1" x14ac:dyDescent="0.25">
      <c r="A246"/>
      <c r="B246"/>
      <c r="BD246" s="149">
        <f t="shared" ca="1" si="85"/>
        <v>3.0964428219674733</v>
      </c>
      <c r="BE246" s="150"/>
      <c r="BF246" s="50">
        <f t="array" aca="1" ref="BF246" ca="1">INDEX(BC$139:BC$158,RANK(BD246,BD$227:BD$246))</f>
        <v>19</v>
      </c>
      <c r="BG246" s="162"/>
      <c r="BY246" s="147">
        <f t="shared" ca="1" si="84"/>
        <v>0</v>
      </c>
    </row>
    <row r="247" spans="1:91" hidden="1" x14ac:dyDescent="0.25">
      <c r="A247"/>
      <c r="B247"/>
    </row>
    <row r="248" spans="1:91" ht="15.75" hidden="1" thickBot="1" x14ac:dyDescent="0.3">
      <c r="A248"/>
      <c r="B248"/>
      <c r="BF248" s="153" t="s">
        <v>184</v>
      </c>
      <c r="BG248" s="153"/>
      <c r="BH248" s="153"/>
      <c r="BI248" s="153"/>
      <c r="BJ248" s="153"/>
      <c r="BK248" s="153"/>
      <c r="BL248" s="153"/>
      <c r="BM248" s="153"/>
      <c r="BN248" s="153"/>
      <c r="BO248" s="153"/>
      <c r="BP248" s="153"/>
      <c r="BQ248" s="153"/>
      <c r="BR248" s="153"/>
      <c r="BS248" s="153"/>
      <c r="BT248" s="153"/>
      <c r="BU248" s="153"/>
      <c r="BV248" s="153"/>
      <c r="BW248" s="153"/>
      <c r="BY248" s="152" t="str">
        <f>BF248</f>
        <v>VLMK6</v>
      </c>
      <c r="BZ248" s="152"/>
      <c r="CA248" s="152"/>
      <c r="CB248" s="152"/>
      <c r="CC248" s="152"/>
      <c r="CD248" s="152"/>
      <c r="CE248" s="152"/>
      <c r="CF248" s="152"/>
      <c r="CG248" s="152"/>
      <c r="CH248" s="152"/>
      <c r="CI248" s="152"/>
      <c r="CJ248" s="152"/>
      <c r="CK248" s="152"/>
      <c r="CL248" s="152"/>
      <c r="CM248" s="152"/>
    </row>
    <row r="249" spans="1:91" hidden="1" x14ac:dyDescent="0.25">
      <c r="A249"/>
      <c r="B249"/>
      <c r="BD249" s="149">
        <f ca="1">RAND()*$BC$158</f>
        <v>14.233390121927789</v>
      </c>
      <c r="BE249" s="150"/>
      <c r="BF249" s="50">
        <f t="array" aca="1" ref="BF249" ca="1">INDEX(BC$139:BC$158,RANK(BD249,BD$249:BD$268))</f>
        <v>6</v>
      </c>
      <c r="BG249" s="162"/>
      <c r="BY249" s="147">
        <f ca="1">VLOOKUP(BC139,$BF$249:$BG$268,2,0)</f>
        <v>0</v>
      </c>
    </row>
    <row r="250" spans="1:91" hidden="1" x14ac:dyDescent="0.25">
      <c r="A250"/>
      <c r="B250"/>
      <c r="BD250" s="149">
        <f ca="1">RAND()*$BC$158</f>
        <v>1.7269776920386115</v>
      </c>
      <c r="BE250" s="150"/>
      <c r="BF250" s="50">
        <f t="array" aca="1" ref="BF250" ca="1">INDEX(BC$139:BC$158,RANK(BD250,BD$249:BD$268))</f>
        <v>18</v>
      </c>
      <c r="BG250" s="162"/>
      <c r="BY250" s="147">
        <f t="shared" ref="BY250:BY268" ca="1" si="86">VLOOKUP(BC140,$BF$249:$BG$268,2,0)</f>
        <v>0</v>
      </c>
    </row>
    <row r="251" spans="1:91" hidden="1" x14ac:dyDescent="0.25">
      <c r="A251"/>
      <c r="B251"/>
      <c r="BD251" s="149">
        <f t="shared" ref="BD251:BD268" ca="1" si="87">RAND()*$BC$158</f>
        <v>15.852517482317186</v>
      </c>
      <c r="BE251" s="150"/>
      <c r="BF251" s="50">
        <f t="array" aca="1" ref="BF251" ca="1">INDEX(BC$139:BC$158,RANK(BD251,BD$249:BD$268))</f>
        <v>5</v>
      </c>
      <c r="BG251" s="162"/>
      <c r="BY251" s="147">
        <f t="shared" ca="1" si="86"/>
        <v>0</v>
      </c>
    </row>
    <row r="252" spans="1:91" hidden="1" x14ac:dyDescent="0.25">
      <c r="A252"/>
      <c r="B252"/>
      <c r="BD252" s="149">
        <f t="shared" ca="1" si="87"/>
        <v>8.7693011176234847</v>
      </c>
      <c r="BE252" s="150"/>
      <c r="BF252" s="50">
        <f t="array" aca="1" ref="BF252" ca="1">INDEX(BC$139:BC$158,RANK(BD252,BD$249:BD$268))</f>
        <v>14</v>
      </c>
      <c r="BG252" s="162"/>
      <c r="BY252" s="147">
        <f t="shared" ca="1" si="86"/>
        <v>0</v>
      </c>
    </row>
    <row r="253" spans="1:91" hidden="1" x14ac:dyDescent="0.25">
      <c r="A253"/>
      <c r="B253"/>
      <c r="BD253" s="149">
        <f t="shared" ca="1" si="87"/>
        <v>1.9315207525001021</v>
      </c>
      <c r="BE253" s="150"/>
      <c r="BF253" s="50">
        <f t="array" aca="1" ref="BF253" ca="1">INDEX(BC$139:BC$158,RANK(BD253,BD$249:BD$268))</f>
        <v>17</v>
      </c>
      <c r="BG253" s="162"/>
      <c r="BY253" s="147">
        <f t="shared" ca="1" si="86"/>
        <v>0</v>
      </c>
    </row>
    <row r="254" spans="1:91" hidden="1" x14ac:dyDescent="0.25">
      <c r="A254"/>
      <c r="B254"/>
      <c r="BD254" s="149">
        <f t="shared" ca="1" si="87"/>
        <v>17.487928374007389</v>
      </c>
      <c r="BE254" s="150"/>
      <c r="BF254" s="50">
        <f t="array" aca="1" ref="BF254" ca="1">INDEX(BC$139:BC$158,RANK(BD254,BD$249:BD$268))</f>
        <v>4</v>
      </c>
      <c r="BG254" s="162"/>
      <c r="BY254" s="147">
        <f t="shared" ca="1" si="86"/>
        <v>0</v>
      </c>
    </row>
    <row r="255" spans="1:91" hidden="1" x14ac:dyDescent="0.25">
      <c r="A255"/>
      <c r="B255"/>
      <c r="BD255" s="149">
        <f t="shared" ca="1" si="87"/>
        <v>0.96036899257564423</v>
      </c>
      <c r="BE255" s="150"/>
      <c r="BF255" s="50">
        <f t="array" aca="1" ref="BF255" ca="1">INDEX(BC$139:BC$158,RANK(BD255,BD$249:BD$268))</f>
        <v>20</v>
      </c>
      <c r="BG255" s="162"/>
      <c r="BY255" s="147">
        <f t="shared" ca="1" si="86"/>
        <v>0</v>
      </c>
    </row>
    <row r="256" spans="1:91" hidden="1" x14ac:dyDescent="0.25">
      <c r="A256"/>
      <c r="B256"/>
      <c r="BD256" s="149">
        <f t="shared" ca="1" si="87"/>
        <v>17.879133563951537</v>
      </c>
      <c r="BE256" s="150"/>
      <c r="BF256" s="50">
        <f t="array" aca="1" ref="BF256" ca="1">INDEX(BC$139:BC$158,RANK(BD256,BD$249:BD$268))</f>
        <v>1</v>
      </c>
      <c r="BG256" s="162"/>
      <c r="BY256" s="147">
        <f t="shared" ca="1" si="86"/>
        <v>0</v>
      </c>
    </row>
    <row r="257" spans="1:91" hidden="1" x14ac:dyDescent="0.25">
      <c r="A257"/>
      <c r="B257"/>
      <c r="BD257" s="149">
        <f t="shared" ca="1" si="87"/>
        <v>1.4332927602751311</v>
      </c>
      <c r="BE257" s="150"/>
      <c r="BF257" s="50">
        <f t="array" aca="1" ref="BF257" ca="1">INDEX(BC$139:BC$158,RANK(BD257,BD$249:BD$268))</f>
        <v>19</v>
      </c>
      <c r="BG257" s="162"/>
      <c r="BY257" s="147">
        <f t="shared" ca="1" si="86"/>
        <v>0</v>
      </c>
    </row>
    <row r="258" spans="1:91" hidden="1" x14ac:dyDescent="0.25">
      <c r="A258"/>
      <c r="B258"/>
      <c r="BD258" s="149">
        <f t="shared" ca="1" si="87"/>
        <v>3.442406794748627</v>
      </c>
      <c r="BE258" s="150"/>
      <c r="BF258" s="50">
        <f t="array" aca="1" ref="BF258" ca="1">INDEX(BC$139:BC$158,RANK(BD258,BD$249:BD$268))</f>
        <v>16</v>
      </c>
      <c r="BG258" s="162"/>
      <c r="BY258" s="147">
        <f t="shared" ca="1" si="86"/>
        <v>0</v>
      </c>
    </row>
    <row r="259" spans="1:91" hidden="1" x14ac:dyDescent="0.25">
      <c r="A259"/>
      <c r="B259"/>
      <c r="BD259" s="149">
        <f t="shared" ca="1" si="87"/>
        <v>17.493365948710561</v>
      </c>
      <c r="BE259" s="150"/>
      <c r="BF259" s="50">
        <f t="array" aca="1" ref="BF259" ca="1">INDEX(BC$139:BC$158,RANK(BD259,BD$249:BD$268))</f>
        <v>3</v>
      </c>
      <c r="BG259" s="162"/>
      <c r="BY259" s="147">
        <f t="shared" ca="1" si="86"/>
        <v>0</v>
      </c>
    </row>
    <row r="260" spans="1:91" hidden="1" x14ac:dyDescent="0.25">
      <c r="A260"/>
      <c r="B260"/>
      <c r="BD260" s="149">
        <f t="shared" ca="1" si="87"/>
        <v>13.188395262079236</v>
      </c>
      <c r="BE260" s="150"/>
      <c r="BF260" s="50">
        <f t="array" aca="1" ref="BF260" ca="1">INDEX(BC$139:BC$158,RANK(BD260,BD$249:BD$268))</f>
        <v>8</v>
      </c>
      <c r="BG260" s="162"/>
      <c r="BY260" s="147">
        <f t="shared" ca="1" si="86"/>
        <v>0</v>
      </c>
    </row>
    <row r="261" spans="1:91" hidden="1" x14ac:dyDescent="0.25">
      <c r="A261"/>
      <c r="B261"/>
      <c r="BD261" s="149">
        <f t="shared" ca="1" si="87"/>
        <v>9.8044385713355453</v>
      </c>
      <c r="BE261" s="150"/>
      <c r="BF261" s="50">
        <f t="array" aca="1" ref="BF261" ca="1">INDEX(BC$139:BC$158,RANK(BD261,BD$249:BD$268))</f>
        <v>13</v>
      </c>
      <c r="BG261" s="162"/>
      <c r="BY261" s="147">
        <f t="shared" ca="1" si="86"/>
        <v>0</v>
      </c>
    </row>
    <row r="262" spans="1:91" hidden="1" x14ac:dyDescent="0.25">
      <c r="A262"/>
      <c r="B262"/>
      <c r="BD262" s="149">
        <f t="shared" ca="1" si="87"/>
        <v>17.678259608869919</v>
      </c>
      <c r="BE262" s="150"/>
      <c r="BF262" s="50">
        <f t="array" aca="1" ref="BF262" ca="1">INDEX(BC$139:BC$158,RANK(BD262,BD$249:BD$268))</f>
        <v>2</v>
      </c>
      <c r="BG262" s="162"/>
      <c r="BY262" s="147">
        <f t="shared" ca="1" si="86"/>
        <v>0</v>
      </c>
    </row>
    <row r="263" spans="1:91" hidden="1" x14ac:dyDescent="0.25">
      <c r="A263"/>
      <c r="B263"/>
      <c r="BD263" s="149">
        <f t="shared" ca="1" si="87"/>
        <v>5.2716227182634556</v>
      </c>
      <c r="BE263" s="150"/>
      <c r="BF263" s="50">
        <f t="array" aca="1" ref="BF263" ca="1">INDEX(BC$139:BC$158,RANK(BD263,BD$249:BD$268))</f>
        <v>15</v>
      </c>
      <c r="BG263" s="162"/>
      <c r="BY263" s="147">
        <f t="shared" ca="1" si="86"/>
        <v>0</v>
      </c>
    </row>
    <row r="264" spans="1:91" hidden="1" x14ac:dyDescent="0.25">
      <c r="A264"/>
      <c r="B264"/>
      <c r="BD264" s="149">
        <f t="shared" ca="1" si="87"/>
        <v>10.49718878723176</v>
      </c>
      <c r="BE264" s="150"/>
      <c r="BF264" s="50">
        <f t="array" aca="1" ref="BF264" ca="1">INDEX(BC$139:BC$158,RANK(BD264,BD$249:BD$268))</f>
        <v>11</v>
      </c>
      <c r="BG264" s="162"/>
      <c r="BY264" s="147">
        <f t="shared" ca="1" si="86"/>
        <v>0</v>
      </c>
    </row>
    <row r="265" spans="1:91" hidden="1" x14ac:dyDescent="0.25">
      <c r="A265"/>
      <c r="B265"/>
      <c r="BD265" s="149">
        <f t="shared" ca="1" si="87"/>
        <v>13.659608642431891</v>
      </c>
      <c r="BE265" s="150"/>
      <c r="BF265" s="50">
        <f t="array" aca="1" ref="BF265" ca="1">INDEX(BC$139:BC$158,RANK(BD265,BD$249:BD$268))</f>
        <v>7</v>
      </c>
      <c r="BG265" s="162"/>
      <c r="BY265" s="147">
        <f t="shared" ca="1" si="86"/>
        <v>0</v>
      </c>
    </row>
    <row r="266" spans="1:91" hidden="1" x14ac:dyDescent="0.25">
      <c r="A266"/>
      <c r="B266"/>
      <c r="BD266" s="149">
        <f t="shared" ca="1" si="87"/>
        <v>13.177629642801211</v>
      </c>
      <c r="BE266" s="150"/>
      <c r="BF266" s="50">
        <f t="array" aca="1" ref="BF266" ca="1">INDEX(BC$139:BC$158,RANK(BD266,BD$249:BD$268))</f>
        <v>9</v>
      </c>
      <c r="BG266" s="162"/>
      <c r="BY266" s="147">
        <f t="shared" ca="1" si="86"/>
        <v>0</v>
      </c>
    </row>
    <row r="267" spans="1:91" hidden="1" x14ac:dyDescent="0.25">
      <c r="A267"/>
      <c r="B267"/>
      <c r="BD267" s="149">
        <f t="shared" ca="1" si="87"/>
        <v>12.387552117178675</v>
      </c>
      <c r="BE267" s="150"/>
      <c r="BF267" s="50">
        <f t="array" aca="1" ref="BF267" ca="1">INDEX(BC$139:BC$158,RANK(BD267,BD$249:BD$268))</f>
        <v>10</v>
      </c>
      <c r="BG267" s="162"/>
      <c r="BY267" s="147">
        <f t="shared" ca="1" si="86"/>
        <v>0</v>
      </c>
    </row>
    <row r="268" spans="1:91" hidden="1" x14ac:dyDescent="0.25">
      <c r="A268"/>
      <c r="B268"/>
      <c r="BD268" s="149">
        <f t="shared" ca="1" si="87"/>
        <v>10.009159974491853</v>
      </c>
      <c r="BE268" s="150"/>
      <c r="BF268" s="50">
        <f t="array" aca="1" ref="BF268" ca="1">INDEX(BC$139:BC$158,RANK(BD268,BD$249:BD$268))</f>
        <v>12</v>
      </c>
      <c r="BG268" s="162"/>
      <c r="BY268" s="147">
        <f t="shared" ca="1" si="86"/>
        <v>0</v>
      </c>
    </row>
    <row r="269" spans="1:91" hidden="1" x14ac:dyDescent="0.25">
      <c r="A269"/>
      <c r="B269"/>
    </row>
    <row r="270" spans="1:91" ht="15.75" hidden="1" thickBot="1" x14ac:dyDescent="0.3">
      <c r="A270"/>
      <c r="B270"/>
      <c r="BF270" s="153" t="s">
        <v>185</v>
      </c>
      <c r="BG270" s="153"/>
      <c r="BH270" s="153"/>
      <c r="BI270" s="153"/>
      <c r="BJ270" s="153"/>
      <c r="BK270" s="153"/>
      <c r="BL270" s="153"/>
      <c r="BM270" s="153"/>
      <c r="BN270" s="153"/>
      <c r="BO270" s="153"/>
      <c r="BP270" s="153"/>
      <c r="BQ270" s="153"/>
      <c r="BR270" s="153"/>
      <c r="BS270" s="153"/>
      <c r="BT270" s="153"/>
      <c r="BU270" s="153"/>
      <c r="BV270" s="153"/>
      <c r="BW270" s="153"/>
      <c r="BY270" s="152" t="str">
        <f>BF270</f>
        <v>VLMK7</v>
      </c>
      <c r="BZ270" s="152"/>
      <c r="CA270" s="152"/>
      <c r="CB270" s="152"/>
      <c r="CC270" s="152"/>
      <c r="CD270" s="152"/>
      <c r="CE270" s="152"/>
      <c r="CF270" s="152"/>
      <c r="CG270" s="152"/>
      <c r="CH270" s="152"/>
      <c r="CI270" s="152"/>
      <c r="CJ270" s="152"/>
      <c r="CK270" s="152"/>
      <c r="CL270" s="152"/>
      <c r="CM270" s="152"/>
    </row>
    <row r="271" spans="1:91" hidden="1" x14ac:dyDescent="0.25">
      <c r="A271"/>
      <c r="B271"/>
      <c r="BD271" s="149">
        <f ca="1">RAND()*$BC$158</f>
        <v>11.638651137730067</v>
      </c>
      <c r="BE271" s="150"/>
      <c r="BF271" s="50">
        <f t="array" aca="1" ref="BF271" ca="1">INDEX(BC$139:BC$158,RANK(BD271,BD$271:BD$290))</f>
        <v>8</v>
      </c>
      <c r="BG271" s="162"/>
      <c r="BY271" s="147">
        <f ca="1">VLOOKUP(BC139,$BF$271:$BG$290,2,0)</f>
        <v>0</v>
      </c>
    </row>
    <row r="272" spans="1:91" hidden="1" x14ac:dyDescent="0.25">
      <c r="A272"/>
      <c r="B272"/>
      <c r="BD272" s="149">
        <f ca="1">RAND()*$BC$158</f>
        <v>13.745069436921522</v>
      </c>
      <c r="BE272" s="150"/>
      <c r="BF272" s="50">
        <f t="array" aca="1" ref="BF272" ca="1">INDEX(BC$139:BC$158,RANK(BD272,BD$271:BD$290))</f>
        <v>3</v>
      </c>
      <c r="BG272" s="162"/>
      <c r="BY272" s="147">
        <f t="shared" ref="BY272:BY290" ca="1" si="88">VLOOKUP(BC140,$BF$271:$BG$290,2,0)</f>
        <v>0</v>
      </c>
    </row>
    <row r="273" spans="1:77" hidden="1" x14ac:dyDescent="0.25">
      <c r="A273"/>
      <c r="B273"/>
      <c r="BD273" s="149">
        <f t="shared" ref="BD273:BD290" ca="1" si="89">RAND()*$BC$158</f>
        <v>12.946909332910455</v>
      </c>
      <c r="BE273" s="150"/>
      <c r="BF273" s="50">
        <f t="array" aca="1" ref="BF273" ca="1">INDEX(BC$139:BC$158,RANK(BD273,BD$271:BD$290))</f>
        <v>4</v>
      </c>
      <c r="BG273" s="162"/>
      <c r="BY273" s="147">
        <f t="shared" ca="1" si="88"/>
        <v>0</v>
      </c>
    </row>
    <row r="274" spans="1:77" hidden="1" x14ac:dyDescent="0.25">
      <c r="A274"/>
      <c r="B274"/>
      <c r="BD274" s="149">
        <f t="shared" ca="1" si="89"/>
        <v>12.553835798495518</v>
      </c>
      <c r="BE274" s="150"/>
      <c r="BF274" s="50">
        <f t="array" aca="1" ref="BF274" ca="1">INDEX(BC$139:BC$158,RANK(BD274,BD$271:BD$290))</f>
        <v>7</v>
      </c>
      <c r="BG274" s="162"/>
      <c r="BY274" s="147">
        <f t="shared" ca="1" si="88"/>
        <v>0</v>
      </c>
    </row>
    <row r="275" spans="1:77" hidden="1" x14ac:dyDescent="0.25">
      <c r="A275"/>
      <c r="B275"/>
      <c r="BD275" s="149">
        <f t="shared" ca="1" si="89"/>
        <v>7.5693236704969502</v>
      </c>
      <c r="BE275" s="150"/>
      <c r="BF275" s="50">
        <f t="array" aca="1" ref="BF275" ca="1">INDEX(BC$139:BC$158,RANK(BD275,BD$271:BD$290))</f>
        <v>11</v>
      </c>
      <c r="BG275" s="162"/>
      <c r="BY275" s="147">
        <f t="shared" ca="1" si="88"/>
        <v>0</v>
      </c>
    </row>
    <row r="276" spans="1:77" hidden="1" x14ac:dyDescent="0.25">
      <c r="A276"/>
      <c r="B276"/>
      <c r="BD276" s="149">
        <f t="shared" ca="1" si="89"/>
        <v>0.73539217289128933</v>
      </c>
      <c r="BE276" s="150"/>
      <c r="BF276" s="50">
        <f t="array" aca="1" ref="BF276" ca="1">INDEX(BC$139:BC$158,RANK(BD276,BD$271:BD$290))</f>
        <v>20</v>
      </c>
      <c r="BG276" s="162"/>
      <c r="BY276" s="147">
        <f t="shared" ca="1" si="88"/>
        <v>0</v>
      </c>
    </row>
    <row r="277" spans="1:77" hidden="1" x14ac:dyDescent="0.25">
      <c r="A277"/>
      <c r="B277"/>
      <c r="BD277" s="149">
        <f t="shared" ca="1" si="89"/>
        <v>3.2990248615958007</v>
      </c>
      <c r="BE277" s="150"/>
      <c r="BF277" s="50">
        <f t="array" aca="1" ref="BF277" ca="1">INDEX(BC$139:BC$158,RANK(BD277,BD$271:BD$290))</f>
        <v>16</v>
      </c>
      <c r="BG277" s="162"/>
      <c r="BY277" s="147">
        <f t="shared" ca="1" si="88"/>
        <v>0</v>
      </c>
    </row>
    <row r="278" spans="1:77" hidden="1" x14ac:dyDescent="0.25">
      <c r="A278"/>
      <c r="B278"/>
      <c r="BD278" s="149">
        <f t="shared" ca="1" si="89"/>
        <v>11.040457549478987</v>
      </c>
      <c r="BE278" s="150"/>
      <c r="BF278" s="50">
        <f t="array" aca="1" ref="BF278" ca="1">INDEX(BC$139:BC$158,RANK(BD278,BD$271:BD$290))</f>
        <v>9</v>
      </c>
      <c r="BG278" s="162"/>
      <c r="BY278" s="147">
        <f t="shared" ca="1" si="88"/>
        <v>0</v>
      </c>
    </row>
    <row r="279" spans="1:77" hidden="1" x14ac:dyDescent="0.25">
      <c r="A279"/>
      <c r="B279"/>
      <c r="BD279" s="149">
        <f t="shared" ca="1" si="89"/>
        <v>3.4359445828546686</v>
      </c>
      <c r="BE279" s="150"/>
      <c r="BF279" s="50">
        <f t="array" aca="1" ref="BF279" ca="1">INDEX(BC$139:BC$158,RANK(BD279,BD$271:BD$290))</f>
        <v>15</v>
      </c>
      <c r="BG279" s="162"/>
      <c r="BY279" s="147">
        <f t="shared" ca="1" si="88"/>
        <v>0</v>
      </c>
    </row>
    <row r="280" spans="1:77" hidden="1" x14ac:dyDescent="0.25">
      <c r="A280"/>
      <c r="B280"/>
      <c r="BD280" s="149">
        <f t="shared" ca="1" si="89"/>
        <v>12.63509131016195</v>
      </c>
      <c r="BE280" s="150"/>
      <c r="BF280" s="50">
        <f t="array" aca="1" ref="BF280" ca="1">INDEX(BC$139:BC$158,RANK(BD280,BD$271:BD$290))</f>
        <v>5</v>
      </c>
      <c r="BG280" s="162"/>
      <c r="BY280" s="147">
        <f t="shared" ca="1" si="88"/>
        <v>0</v>
      </c>
    </row>
    <row r="281" spans="1:77" hidden="1" x14ac:dyDescent="0.25">
      <c r="A281"/>
      <c r="B281"/>
      <c r="BD281" s="149">
        <f t="shared" ca="1" si="89"/>
        <v>14.448246457034386</v>
      </c>
      <c r="BE281" s="150"/>
      <c r="BF281" s="50">
        <f t="array" aca="1" ref="BF281" ca="1">INDEX(BC$139:BC$158,RANK(BD281,BD$271:BD$290))</f>
        <v>2</v>
      </c>
      <c r="BG281" s="162"/>
      <c r="BY281" s="147">
        <f t="shared" ca="1" si="88"/>
        <v>0</v>
      </c>
    </row>
    <row r="282" spans="1:77" hidden="1" x14ac:dyDescent="0.25">
      <c r="A282"/>
      <c r="B282"/>
      <c r="BD282" s="149">
        <f t="shared" ca="1" si="89"/>
        <v>1.7214171973752923</v>
      </c>
      <c r="BE282" s="150"/>
      <c r="BF282" s="50">
        <f t="array" aca="1" ref="BF282" ca="1">INDEX(BC$139:BC$158,RANK(BD282,BD$271:BD$290))</f>
        <v>19</v>
      </c>
      <c r="BG282" s="162"/>
      <c r="BY282" s="147">
        <f t="shared" ca="1" si="88"/>
        <v>0</v>
      </c>
    </row>
    <row r="283" spans="1:77" hidden="1" x14ac:dyDescent="0.25">
      <c r="A283"/>
      <c r="B283"/>
      <c r="BD283" s="149">
        <f t="shared" ca="1" si="89"/>
        <v>4.9871905786039106</v>
      </c>
      <c r="BE283" s="150"/>
      <c r="BF283" s="50">
        <f t="array" aca="1" ref="BF283" ca="1">INDEX(BC$139:BC$158,RANK(BD283,BD$271:BD$290))</f>
        <v>14</v>
      </c>
      <c r="BG283" s="162"/>
      <c r="BY283" s="147">
        <f t="shared" ca="1" si="88"/>
        <v>0</v>
      </c>
    </row>
    <row r="284" spans="1:77" hidden="1" x14ac:dyDescent="0.25">
      <c r="A284"/>
      <c r="B284"/>
      <c r="BD284" s="149">
        <f t="shared" ca="1" si="89"/>
        <v>1.771634810452305</v>
      </c>
      <c r="BE284" s="150"/>
      <c r="BF284" s="50">
        <f t="array" aca="1" ref="BF284" ca="1">INDEX(BC$139:BC$158,RANK(BD284,BD$271:BD$290))</f>
        <v>18</v>
      </c>
      <c r="BG284" s="162"/>
      <c r="BY284" s="147">
        <f t="shared" ca="1" si="88"/>
        <v>0</v>
      </c>
    </row>
    <row r="285" spans="1:77" hidden="1" x14ac:dyDescent="0.25">
      <c r="A285"/>
      <c r="B285"/>
      <c r="BD285" s="149">
        <f t="shared" ca="1" si="89"/>
        <v>8.0600523758100309</v>
      </c>
      <c r="BE285" s="150"/>
      <c r="BF285" s="50">
        <f t="array" aca="1" ref="BF285" ca="1">INDEX(BC$139:BC$158,RANK(BD285,BD$271:BD$290))</f>
        <v>10</v>
      </c>
      <c r="BG285" s="162"/>
      <c r="BY285" s="147">
        <f t="shared" ca="1" si="88"/>
        <v>0</v>
      </c>
    </row>
    <row r="286" spans="1:77" hidden="1" x14ac:dyDescent="0.25">
      <c r="A286"/>
      <c r="B286"/>
      <c r="BD286" s="149">
        <f t="shared" ca="1" si="89"/>
        <v>2.6644017342144433</v>
      </c>
      <c r="BE286" s="150"/>
      <c r="BF286" s="50">
        <f t="array" aca="1" ref="BF286" ca="1">INDEX(BC$139:BC$158,RANK(BD286,BD$271:BD$290))</f>
        <v>17</v>
      </c>
      <c r="BG286" s="162"/>
      <c r="BY286" s="147">
        <f t="shared" ca="1" si="88"/>
        <v>0</v>
      </c>
    </row>
    <row r="287" spans="1:77" hidden="1" x14ac:dyDescent="0.25">
      <c r="A287"/>
      <c r="B287"/>
      <c r="BD287" s="149">
        <f t="shared" ca="1" si="89"/>
        <v>17.565249279265267</v>
      </c>
      <c r="BE287" s="150"/>
      <c r="BF287" s="50">
        <f t="array" aca="1" ref="BF287" ca="1">INDEX(BC$139:BC$158,RANK(BD287,BD$271:BD$290))</f>
        <v>1</v>
      </c>
      <c r="BG287" s="162"/>
      <c r="BY287" s="147">
        <f t="shared" ca="1" si="88"/>
        <v>0</v>
      </c>
    </row>
    <row r="288" spans="1:77" hidden="1" x14ac:dyDescent="0.25">
      <c r="A288"/>
      <c r="B288"/>
      <c r="BD288" s="149">
        <f t="shared" ca="1" si="89"/>
        <v>7.109391619136245</v>
      </c>
      <c r="BE288" s="150"/>
      <c r="BF288" s="50">
        <f t="array" aca="1" ref="BF288" ca="1">INDEX(BC$139:BC$158,RANK(BD288,BD$271:BD$290))</f>
        <v>12</v>
      </c>
      <c r="BG288" s="162"/>
      <c r="BY288" s="147">
        <f t="shared" ca="1" si="88"/>
        <v>0</v>
      </c>
    </row>
    <row r="289" spans="1:91" hidden="1" x14ac:dyDescent="0.25">
      <c r="A289"/>
      <c r="B289"/>
      <c r="BD289" s="149">
        <f t="shared" ca="1" si="89"/>
        <v>12.585230251249724</v>
      </c>
      <c r="BE289" s="150"/>
      <c r="BF289" s="50">
        <f t="array" aca="1" ref="BF289" ca="1">INDEX(BC$139:BC$158,RANK(BD289,BD$271:BD$290))</f>
        <v>6</v>
      </c>
      <c r="BG289" s="162"/>
      <c r="BY289" s="147">
        <f t="shared" ca="1" si="88"/>
        <v>0</v>
      </c>
    </row>
    <row r="290" spans="1:91" hidden="1" x14ac:dyDescent="0.25">
      <c r="A290"/>
      <c r="B290"/>
      <c r="BD290" s="149">
        <f t="shared" ca="1" si="89"/>
        <v>5.4823785177168638</v>
      </c>
      <c r="BE290" s="150"/>
      <c r="BF290" s="50">
        <f t="array" aca="1" ref="BF290" ca="1">INDEX(BC$139:BC$158,RANK(BD290,BD$271:BD$290))</f>
        <v>13</v>
      </c>
      <c r="BG290" s="162"/>
      <c r="BY290" s="147">
        <f t="shared" ca="1" si="88"/>
        <v>0</v>
      </c>
    </row>
    <row r="291" spans="1:91" hidden="1" x14ac:dyDescent="0.25">
      <c r="A291"/>
      <c r="B291"/>
    </row>
    <row r="292" spans="1:91" ht="15.75" hidden="1" thickBot="1" x14ac:dyDescent="0.3">
      <c r="A292"/>
      <c r="B292"/>
      <c r="BF292" s="153" t="s">
        <v>186</v>
      </c>
      <c r="BG292" s="153"/>
      <c r="BH292" s="153"/>
      <c r="BI292" s="153"/>
      <c r="BJ292" s="153"/>
      <c r="BK292" s="153"/>
      <c r="BL292" s="153"/>
      <c r="BM292" s="153"/>
      <c r="BN292" s="153"/>
      <c r="BO292" s="153"/>
      <c r="BP292" s="153"/>
      <c r="BQ292" s="153"/>
      <c r="BR292" s="153"/>
      <c r="BS292" s="153"/>
      <c r="BT292" s="153"/>
      <c r="BU292" s="153"/>
      <c r="BV292" s="153"/>
      <c r="BW292" s="153"/>
      <c r="BY292" s="152" t="str">
        <f>BF292</f>
        <v>VLMK8</v>
      </c>
      <c r="BZ292" s="152"/>
      <c r="CA292" s="152"/>
      <c r="CB292" s="152"/>
      <c r="CC292" s="152"/>
      <c r="CD292" s="152"/>
      <c r="CE292" s="152"/>
      <c r="CF292" s="152"/>
      <c r="CG292" s="152"/>
      <c r="CH292" s="152"/>
      <c r="CI292" s="152"/>
      <c r="CJ292" s="152"/>
      <c r="CK292" s="152"/>
      <c r="CL292" s="152"/>
      <c r="CM292" s="152"/>
    </row>
    <row r="293" spans="1:91" hidden="1" x14ac:dyDescent="0.25">
      <c r="A293"/>
      <c r="B293"/>
      <c r="BD293" s="149">
        <f ca="1">RAND()*$BC$158</f>
        <v>3.3031216348776571</v>
      </c>
      <c r="BE293" s="150"/>
      <c r="BF293" s="50">
        <f t="array" aca="1" ref="BF293" ca="1">INDEX(BC$139:BC$158,RANK(BD293,BD$293:BD$312))</f>
        <v>14</v>
      </c>
      <c r="BG293" s="162"/>
      <c r="BY293" s="147">
        <f ca="1">VLOOKUP(BC139,$BF$293:$BG$312,2,0)</f>
        <v>0</v>
      </c>
    </row>
    <row r="294" spans="1:91" hidden="1" x14ac:dyDescent="0.25">
      <c r="A294"/>
      <c r="B294"/>
      <c r="BD294" s="149">
        <f ca="1">RAND()*$BC$158</f>
        <v>1.9347294339354715</v>
      </c>
      <c r="BE294" s="150"/>
      <c r="BF294" s="50">
        <f t="array" aca="1" ref="BF294" ca="1">INDEX(BC$139:BC$158,RANK(BD294,BD$293:BD$312))</f>
        <v>18</v>
      </c>
      <c r="BG294" s="162"/>
      <c r="BY294" s="147">
        <f t="shared" ref="BY294:BY312" ca="1" si="90">VLOOKUP(BC140,$BF$293:$BG$312,2,0)</f>
        <v>0</v>
      </c>
    </row>
    <row r="295" spans="1:91" hidden="1" x14ac:dyDescent="0.25">
      <c r="A295"/>
      <c r="B295"/>
      <c r="BD295" s="149">
        <f t="shared" ref="BD295:BD312" ca="1" si="91">RAND()*$BC$158</f>
        <v>5.800205320641183E-2</v>
      </c>
      <c r="BE295" s="150"/>
      <c r="BF295" s="50">
        <f t="array" aca="1" ref="BF295" ca="1">INDEX(BC$139:BC$158,RANK(BD295,BD$293:BD$312))</f>
        <v>20</v>
      </c>
      <c r="BG295" s="162"/>
      <c r="BY295" s="147">
        <f t="shared" ca="1" si="90"/>
        <v>0</v>
      </c>
    </row>
    <row r="296" spans="1:91" hidden="1" x14ac:dyDescent="0.25">
      <c r="A296"/>
      <c r="B296"/>
      <c r="BD296" s="149">
        <f t="shared" ca="1" si="91"/>
        <v>15.694646508958654</v>
      </c>
      <c r="BE296" s="150"/>
      <c r="BF296" s="50">
        <f t="array" aca="1" ref="BF296" ca="1">INDEX(BC$139:BC$158,RANK(BD296,BD$293:BD$312))</f>
        <v>2</v>
      </c>
      <c r="BG296" s="162"/>
      <c r="BY296" s="147">
        <f t="shared" ca="1" si="90"/>
        <v>0</v>
      </c>
    </row>
    <row r="297" spans="1:91" hidden="1" x14ac:dyDescent="0.25">
      <c r="A297"/>
      <c r="B297"/>
      <c r="BD297" s="149">
        <f t="shared" ca="1" si="91"/>
        <v>17.501481335674185</v>
      </c>
      <c r="BE297" s="150"/>
      <c r="BF297" s="50">
        <f t="array" aca="1" ref="BF297" ca="1">INDEX(BC$139:BC$158,RANK(BD297,BD$293:BD$312))</f>
        <v>1</v>
      </c>
      <c r="BG297" s="162"/>
      <c r="BY297" s="147">
        <f t="shared" ca="1" si="90"/>
        <v>0</v>
      </c>
    </row>
    <row r="298" spans="1:91" hidden="1" x14ac:dyDescent="0.25">
      <c r="A298"/>
      <c r="B298"/>
      <c r="BD298" s="149">
        <f t="shared" ca="1" si="91"/>
        <v>1.4478709327879091</v>
      </c>
      <c r="BE298" s="150"/>
      <c r="BF298" s="50">
        <f t="array" aca="1" ref="BF298" ca="1">INDEX(BC$139:BC$158,RANK(BD298,BD$293:BD$312))</f>
        <v>19</v>
      </c>
      <c r="BG298" s="162"/>
      <c r="BY298" s="147">
        <f t="shared" ca="1" si="90"/>
        <v>0</v>
      </c>
    </row>
    <row r="299" spans="1:91" hidden="1" x14ac:dyDescent="0.25">
      <c r="A299"/>
      <c r="B299"/>
      <c r="BD299" s="149">
        <f t="shared" ca="1" si="91"/>
        <v>9.7666132961272041</v>
      </c>
      <c r="BE299" s="150"/>
      <c r="BF299" s="50">
        <f t="array" aca="1" ref="BF299" ca="1">INDEX(BC$139:BC$158,RANK(BD299,BD$293:BD$312))</f>
        <v>9</v>
      </c>
      <c r="BG299" s="162"/>
      <c r="BY299" s="147">
        <f t="shared" ca="1" si="90"/>
        <v>0</v>
      </c>
    </row>
    <row r="300" spans="1:91" hidden="1" x14ac:dyDescent="0.25">
      <c r="A300"/>
      <c r="B300"/>
      <c r="BD300" s="149">
        <f t="shared" ca="1" si="91"/>
        <v>3.0593245034692429</v>
      </c>
      <c r="BE300" s="150"/>
      <c r="BF300" s="50">
        <f t="array" aca="1" ref="BF300" ca="1">INDEX(BC$139:BC$158,RANK(BD300,BD$293:BD$312))</f>
        <v>15</v>
      </c>
      <c r="BG300" s="162"/>
      <c r="BY300" s="147">
        <f t="shared" ca="1" si="90"/>
        <v>0</v>
      </c>
    </row>
    <row r="301" spans="1:91" hidden="1" x14ac:dyDescent="0.25">
      <c r="A301"/>
      <c r="B301"/>
      <c r="BD301" s="149">
        <f t="shared" ca="1" si="91"/>
        <v>11.760686999527339</v>
      </c>
      <c r="BE301" s="150"/>
      <c r="BF301" s="50">
        <f t="array" aca="1" ref="BF301" ca="1">INDEX(BC$139:BC$158,RANK(BD301,BD$293:BD$312))</f>
        <v>6</v>
      </c>
      <c r="BG301" s="162"/>
      <c r="BY301" s="147">
        <f t="shared" ca="1" si="90"/>
        <v>0</v>
      </c>
    </row>
    <row r="302" spans="1:91" hidden="1" x14ac:dyDescent="0.25">
      <c r="A302"/>
      <c r="B302"/>
      <c r="BD302" s="149">
        <f t="shared" ca="1" si="91"/>
        <v>12.361117585019157</v>
      </c>
      <c r="BE302" s="150"/>
      <c r="BF302" s="50">
        <f t="array" aca="1" ref="BF302" ca="1">INDEX(BC$139:BC$158,RANK(BD302,BD$293:BD$312))</f>
        <v>4</v>
      </c>
      <c r="BG302" s="162"/>
      <c r="BY302" s="147">
        <f t="shared" ca="1" si="90"/>
        <v>0</v>
      </c>
    </row>
    <row r="303" spans="1:91" hidden="1" x14ac:dyDescent="0.25">
      <c r="A303"/>
      <c r="B303"/>
      <c r="BD303" s="149">
        <f t="shared" ca="1" si="91"/>
        <v>6.0812346839432507</v>
      </c>
      <c r="BE303" s="150"/>
      <c r="BF303" s="50">
        <f t="array" aca="1" ref="BF303" ca="1">INDEX(BC$139:BC$158,RANK(BD303,BD$293:BD$312))</f>
        <v>11</v>
      </c>
      <c r="BG303" s="162"/>
      <c r="BY303" s="147">
        <f t="shared" ca="1" si="90"/>
        <v>0</v>
      </c>
    </row>
    <row r="304" spans="1:91" hidden="1" x14ac:dyDescent="0.25">
      <c r="A304"/>
      <c r="B304"/>
      <c r="BD304" s="149">
        <f t="shared" ca="1" si="91"/>
        <v>10.535384551133076</v>
      </c>
      <c r="BE304" s="150"/>
      <c r="BF304" s="50">
        <f t="array" aca="1" ref="BF304" ca="1">INDEX(BC$139:BC$158,RANK(BD304,BD$293:BD$312))</f>
        <v>8</v>
      </c>
      <c r="BG304" s="162"/>
      <c r="BY304" s="147">
        <f t="shared" ca="1" si="90"/>
        <v>0</v>
      </c>
    </row>
    <row r="305" spans="1:77" hidden="1" x14ac:dyDescent="0.25">
      <c r="A305"/>
      <c r="B305"/>
      <c r="BD305" s="149">
        <f t="shared" ca="1" si="91"/>
        <v>3.7309445693343557</v>
      </c>
      <c r="BE305" s="150"/>
      <c r="BF305" s="50">
        <f t="array" aca="1" ref="BF305" ca="1">INDEX(BC$139:BC$158,RANK(BD305,BD$293:BD$312))</f>
        <v>13</v>
      </c>
      <c r="BG305" s="162"/>
      <c r="BY305" s="147">
        <f t="shared" ca="1" si="90"/>
        <v>0</v>
      </c>
    </row>
    <row r="306" spans="1:77" hidden="1" x14ac:dyDescent="0.25">
      <c r="A306"/>
      <c r="B306"/>
      <c r="BD306" s="149">
        <f t="shared" ca="1" si="91"/>
        <v>6.7106054920482539</v>
      </c>
      <c r="BE306" s="150"/>
      <c r="BF306" s="50">
        <f t="array" aca="1" ref="BF306" ca="1">INDEX(BC$139:BC$158,RANK(BD306,BD$293:BD$312))</f>
        <v>10</v>
      </c>
      <c r="BG306" s="162"/>
      <c r="BY306" s="147">
        <f t="shared" ca="1" si="90"/>
        <v>0</v>
      </c>
    </row>
    <row r="307" spans="1:77" hidden="1" x14ac:dyDescent="0.25">
      <c r="A307"/>
      <c r="B307"/>
      <c r="BD307" s="149">
        <f t="shared" ca="1" si="91"/>
        <v>11.089864646463091</v>
      </c>
      <c r="BE307" s="150"/>
      <c r="BF307" s="50">
        <f t="array" aca="1" ref="BF307" ca="1">INDEX(BC$139:BC$158,RANK(BD307,BD$293:BD$312))</f>
        <v>7</v>
      </c>
      <c r="BG307" s="162"/>
      <c r="BY307" s="147">
        <f t="shared" ca="1" si="90"/>
        <v>0</v>
      </c>
    </row>
    <row r="308" spans="1:77" hidden="1" x14ac:dyDescent="0.25">
      <c r="A308"/>
      <c r="B308"/>
      <c r="BD308" s="149">
        <f t="shared" ca="1" si="91"/>
        <v>12.591241677568039</v>
      </c>
      <c r="BE308" s="150"/>
      <c r="BF308" s="50">
        <f t="array" aca="1" ref="BF308" ca="1">INDEX(BC$139:BC$158,RANK(BD308,BD$293:BD$312))</f>
        <v>3</v>
      </c>
      <c r="BG308" s="162"/>
      <c r="BY308" s="147">
        <f t="shared" ca="1" si="90"/>
        <v>0</v>
      </c>
    </row>
    <row r="309" spans="1:77" hidden="1" x14ac:dyDescent="0.25">
      <c r="A309"/>
      <c r="B309"/>
      <c r="BD309" s="149">
        <f t="shared" ca="1" si="91"/>
        <v>5.8610379418364982</v>
      </c>
      <c r="BE309" s="150"/>
      <c r="BF309" s="50">
        <f t="array" aca="1" ref="BF309" ca="1">INDEX(BC$139:BC$158,RANK(BD309,BD$293:BD$312))</f>
        <v>12</v>
      </c>
      <c r="BG309" s="162"/>
      <c r="BY309" s="147">
        <f t="shared" ca="1" si="90"/>
        <v>0</v>
      </c>
    </row>
    <row r="310" spans="1:77" hidden="1" x14ac:dyDescent="0.25">
      <c r="A310"/>
      <c r="B310"/>
      <c r="BD310" s="149">
        <f t="shared" ca="1" si="91"/>
        <v>2.2385287426094624</v>
      </c>
      <c r="BE310" s="150"/>
      <c r="BF310" s="50">
        <f t="array" aca="1" ref="BF310" ca="1">INDEX(BC$139:BC$158,RANK(BD310,BD$293:BD$312))</f>
        <v>17</v>
      </c>
      <c r="BG310" s="162"/>
      <c r="BY310" s="147">
        <f t="shared" ca="1" si="90"/>
        <v>0</v>
      </c>
    </row>
    <row r="311" spans="1:77" hidden="1" x14ac:dyDescent="0.25">
      <c r="A311"/>
      <c r="B311"/>
      <c r="BD311" s="149">
        <f t="shared" ca="1" si="91"/>
        <v>2.4609282610715044</v>
      </c>
      <c r="BE311" s="150"/>
      <c r="BF311" s="50">
        <f t="array" aca="1" ref="BF311" ca="1">INDEX(BC$139:BC$158,RANK(BD311,BD$293:BD$312))</f>
        <v>16</v>
      </c>
      <c r="BG311" s="162"/>
      <c r="BY311" s="147">
        <f t="shared" ca="1" si="90"/>
        <v>0</v>
      </c>
    </row>
    <row r="312" spans="1:77" hidden="1" x14ac:dyDescent="0.25">
      <c r="A312"/>
      <c r="B312"/>
      <c r="BD312" s="149">
        <f t="shared" ca="1" si="91"/>
        <v>12.005156771712141</v>
      </c>
      <c r="BE312" s="150"/>
      <c r="BF312" s="50">
        <f t="array" aca="1" ref="BF312" ca="1">INDEX(BC$139:BC$158,RANK(BD312,BD$293:BD$312))</f>
        <v>5</v>
      </c>
      <c r="BG312" s="162"/>
      <c r="BY312" s="147">
        <f t="shared" ca="1" si="90"/>
        <v>0</v>
      </c>
    </row>
    <row r="313" spans="1:77" hidden="1" x14ac:dyDescent="0.25">
      <c r="A313"/>
      <c r="B313"/>
    </row>
    <row r="314" spans="1:77" hidden="1" x14ac:dyDescent="0.25">
      <c r="A314"/>
      <c r="B314"/>
    </row>
    <row r="315" spans="1:77" hidden="1" x14ac:dyDescent="0.25">
      <c r="A315"/>
      <c r="B315"/>
    </row>
    <row r="316" spans="1:77" hidden="1" x14ac:dyDescent="0.25">
      <c r="A316"/>
      <c r="B316"/>
    </row>
    <row r="317" spans="1:77" hidden="1" x14ac:dyDescent="0.25"/>
    <row r="318" spans="1:77" hidden="1" x14ac:dyDescent="0.25"/>
    <row r="319" spans="1:77" hidden="1" x14ac:dyDescent="0.25"/>
    <row r="320" spans="1:77"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row r="1000" hidden="1" x14ac:dyDescent="0.25"/>
    <row r="1001" hidden="1" x14ac:dyDescent="0.25"/>
    <row r="1002" hidden="1" x14ac:dyDescent="0.25"/>
    <row r="1003" hidden="1" x14ac:dyDescent="0.25"/>
    <row r="1004" hidden="1" x14ac:dyDescent="0.25"/>
    <row r="1005" hidden="1" x14ac:dyDescent="0.25"/>
    <row r="1006" hidden="1" x14ac:dyDescent="0.25"/>
    <row r="1007" hidden="1" x14ac:dyDescent="0.25"/>
    <row r="1008"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row r="1026" hidden="1" x14ac:dyDescent="0.25"/>
    <row r="1027" hidden="1" x14ac:dyDescent="0.25"/>
    <row r="1028" hidden="1" x14ac:dyDescent="0.25"/>
    <row r="1029" hidden="1" x14ac:dyDescent="0.25"/>
    <row r="1030" hidden="1" x14ac:dyDescent="0.25"/>
    <row r="1031" hidden="1" x14ac:dyDescent="0.25"/>
    <row r="1032" hidden="1" x14ac:dyDescent="0.25"/>
    <row r="1033" hidden="1" x14ac:dyDescent="0.25"/>
    <row r="1034" hidden="1" x14ac:dyDescent="0.25"/>
    <row r="1035" hidden="1" x14ac:dyDescent="0.25"/>
    <row r="1036" hidden="1" x14ac:dyDescent="0.25"/>
    <row r="1037" hidden="1" x14ac:dyDescent="0.25"/>
    <row r="1038" hidden="1" x14ac:dyDescent="0.25"/>
    <row r="1039" hidden="1" x14ac:dyDescent="0.25"/>
    <row r="1040" hidden="1" x14ac:dyDescent="0.25"/>
    <row r="1041" hidden="1" x14ac:dyDescent="0.25"/>
    <row r="1042" hidden="1" x14ac:dyDescent="0.25"/>
    <row r="1043" hidden="1" x14ac:dyDescent="0.25"/>
    <row r="1044" hidden="1" x14ac:dyDescent="0.25"/>
    <row r="1045" hidden="1" x14ac:dyDescent="0.25"/>
    <row r="1046" hidden="1" x14ac:dyDescent="0.25"/>
    <row r="1047" hidden="1" x14ac:dyDescent="0.25"/>
    <row r="1048" hidden="1" x14ac:dyDescent="0.25"/>
    <row r="1049" hidden="1" x14ac:dyDescent="0.25"/>
    <row r="1050" hidden="1" x14ac:dyDescent="0.25"/>
    <row r="1051" hidden="1" x14ac:dyDescent="0.25"/>
    <row r="1052" hidden="1" x14ac:dyDescent="0.25"/>
    <row r="1053" hidden="1" x14ac:dyDescent="0.25"/>
    <row r="1054" hidden="1" x14ac:dyDescent="0.25"/>
    <row r="1055" hidden="1" x14ac:dyDescent="0.25"/>
    <row r="1056" hidden="1" x14ac:dyDescent="0.25"/>
    <row r="1057" hidden="1" x14ac:dyDescent="0.25"/>
    <row r="1058" hidden="1" x14ac:dyDescent="0.25"/>
    <row r="1059" hidden="1" x14ac:dyDescent="0.25"/>
    <row r="1060" hidden="1" x14ac:dyDescent="0.25"/>
    <row r="1061" hidden="1" x14ac:dyDescent="0.25"/>
    <row r="1062" hidden="1" x14ac:dyDescent="0.25"/>
    <row r="1063" hidden="1" x14ac:dyDescent="0.25"/>
    <row r="1064" hidden="1" x14ac:dyDescent="0.25"/>
    <row r="1065" hidden="1" x14ac:dyDescent="0.25"/>
    <row r="1066" hidden="1" x14ac:dyDescent="0.25"/>
    <row r="1067" hidden="1" x14ac:dyDescent="0.25"/>
    <row r="1068" hidden="1" x14ac:dyDescent="0.25"/>
    <row r="1069" hidden="1" x14ac:dyDescent="0.25"/>
    <row r="1070" hidden="1" x14ac:dyDescent="0.25"/>
    <row r="1071" hidden="1" x14ac:dyDescent="0.25"/>
    <row r="1072" hidden="1" x14ac:dyDescent="0.25"/>
    <row r="1073" hidden="1" x14ac:dyDescent="0.25"/>
    <row r="1074" hidden="1" x14ac:dyDescent="0.25"/>
    <row r="1075" hidden="1" x14ac:dyDescent="0.25"/>
    <row r="1076" hidden="1" x14ac:dyDescent="0.25"/>
    <row r="1077" hidden="1" x14ac:dyDescent="0.25"/>
    <row r="1078" hidden="1" x14ac:dyDescent="0.25"/>
    <row r="1079" hidden="1" x14ac:dyDescent="0.25"/>
    <row r="1080" hidden="1" x14ac:dyDescent="0.25"/>
    <row r="1081" hidden="1" x14ac:dyDescent="0.25"/>
    <row r="1082" hidden="1" x14ac:dyDescent="0.25"/>
    <row r="1083" hidden="1" x14ac:dyDescent="0.25"/>
    <row r="1084" hidden="1" x14ac:dyDescent="0.25"/>
    <row r="1085" hidden="1" x14ac:dyDescent="0.25"/>
    <row r="1086" hidden="1" x14ac:dyDescent="0.25"/>
    <row r="1087" hidden="1" x14ac:dyDescent="0.25"/>
    <row r="1088" hidden="1" x14ac:dyDescent="0.25"/>
    <row r="1089" hidden="1" x14ac:dyDescent="0.25"/>
    <row r="1090" hidden="1" x14ac:dyDescent="0.25"/>
    <row r="1091" hidden="1" x14ac:dyDescent="0.25"/>
    <row r="1092" hidden="1" x14ac:dyDescent="0.25"/>
    <row r="1093" hidden="1" x14ac:dyDescent="0.25"/>
    <row r="1094" hidden="1" x14ac:dyDescent="0.25"/>
    <row r="1095" hidden="1" x14ac:dyDescent="0.25"/>
    <row r="1096" hidden="1" x14ac:dyDescent="0.25"/>
    <row r="1097" hidden="1" x14ac:dyDescent="0.25"/>
    <row r="1098" hidden="1" x14ac:dyDescent="0.25"/>
    <row r="1099" hidden="1" x14ac:dyDescent="0.25"/>
    <row r="1100" hidden="1" x14ac:dyDescent="0.25"/>
    <row r="1101" hidden="1" x14ac:dyDescent="0.25"/>
    <row r="1102" hidden="1" x14ac:dyDescent="0.25"/>
    <row r="1103" hidden="1" x14ac:dyDescent="0.25"/>
    <row r="1104" hidden="1" x14ac:dyDescent="0.25"/>
    <row r="1105" hidden="1" x14ac:dyDescent="0.25"/>
    <row r="1106" hidden="1" x14ac:dyDescent="0.25"/>
    <row r="1107" hidden="1" x14ac:dyDescent="0.25"/>
    <row r="1108" hidden="1" x14ac:dyDescent="0.25"/>
    <row r="1109" hidden="1" x14ac:dyDescent="0.25"/>
    <row r="1110" hidden="1" x14ac:dyDescent="0.25"/>
    <row r="1111" hidden="1" x14ac:dyDescent="0.25"/>
    <row r="1112" hidden="1" x14ac:dyDescent="0.25"/>
    <row r="1113" hidden="1" x14ac:dyDescent="0.25"/>
    <row r="1114" hidden="1" x14ac:dyDescent="0.25"/>
    <row r="1115" hidden="1" x14ac:dyDescent="0.25"/>
    <row r="1116" hidden="1" x14ac:dyDescent="0.25"/>
    <row r="1117" hidden="1" x14ac:dyDescent="0.25"/>
    <row r="1118" hidden="1" x14ac:dyDescent="0.25"/>
    <row r="1119" hidden="1" x14ac:dyDescent="0.25"/>
    <row r="1120" hidden="1" x14ac:dyDescent="0.25"/>
    <row r="1121" hidden="1" x14ac:dyDescent="0.25"/>
    <row r="1122" hidden="1" x14ac:dyDescent="0.25"/>
    <row r="1123" hidden="1" x14ac:dyDescent="0.25"/>
    <row r="1124" hidden="1" x14ac:dyDescent="0.25"/>
    <row r="1125" hidden="1" x14ac:dyDescent="0.25"/>
    <row r="1126" hidden="1" x14ac:dyDescent="0.25"/>
    <row r="1127" hidden="1" x14ac:dyDescent="0.25"/>
    <row r="1128" hidden="1" x14ac:dyDescent="0.25"/>
    <row r="1129" hidden="1" x14ac:dyDescent="0.25"/>
    <row r="1130" hidden="1" x14ac:dyDescent="0.25"/>
    <row r="1131" hidden="1" x14ac:dyDescent="0.25"/>
    <row r="1132" hidden="1" x14ac:dyDescent="0.25"/>
    <row r="1133" hidden="1" x14ac:dyDescent="0.25"/>
    <row r="1134" hidden="1" x14ac:dyDescent="0.25"/>
    <row r="1135" hidden="1" x14ac:dyDescent="0.25"/>
    <row r="1136" hidden="1" x14ac:dyDescent="0.25"/>
    <row r="1137" hidden="1" x14ac:dyDescent="0.25"/>
    <row r="1138" hidden="1" x14ac:dyDescent="0.25"/>
    <row r="1139" hidden="1" x14ac:dyDescent="0.25"/>
    <row r="1140" hidden="1" x14ac:dyDescent="0.25"/>
    <row r="1141" hidden="1" x14ac:dyDescent="0.25"/>
    <row r="1142" hidden="1" x14ac:dyDescent="0.25"/>
    <row r="1143" hidden="1" x14ac:dyDescent="0.25"/>
    <row r="1144" hidden="1" x14ac:dyDescent="0.25"/>
    <row r="1145" hidden="1" x14ac:dyDescent="0.25"/>
    <row r="1146" hidden="1" x14ac:dyDescent="0.25"/>
    <row r="1147" hidden="1" x14ac:dyDescent="0.25"/>
    <row r="1148" hidden="1" x14ac:dyDescent="0.25"/>
    <row r="1149" hidden="1" x14ac:dyDescent="0.25"/>
    <row r="1150" hidden="1" x14ac:dyDescent="0.25"/>
    <row r="1151" hidden="1" x14ac:dyDescent="0.25"/>
    <row r="1152" hidden="1" x14ac:dyDescent="0.25"/>
    <row r="1153" hidden="1" x14ac:dyDescent="0.25"/>
    <row r="1154" hidden="1" x14ac:dyDescent="0.25"/>
    <row r="1155" hidden="1" x14ac:dyDescent="0.25"/>
    <row r="1156" hidden="1" x14ac:dyDescent="0.25"/>
    <row r="1157" hidden="1" x14ac:dyDescent="0.25"/>
    <row r="1158" hidden="1" x14ac:dyDescent="0.25"/>
    <row r="1159" hidden="1" x14ac:dyDescent="0.25"/>
    <row r="1160" hidden="1" x14ac:dyDescent="0.25"/>
    <row r="1161" hidden="1" x14ac:dyDescent="0.25"/>
    <row r="1162" hidden="1" x14ac:dyDescent="0.25"/>
    <row r="1163" hidden="1" x14ac:dyDescent="0.25"/>
    <row r="1164" hidden="1" x14ac:dyDescent="0.25"/>
    <row r="1165" hidden="1" x14ac:dyDescent="0.25"/>
    <row r="1166" hidden="1" x14ac:dyDescent="0.25"/>
    <row r="1167" hidden="1" x14ac:dyDescent="0.25"/>
    <row r="1168" hidden="1" x14ac:dyDescent="0.25"/>
    <row r="1169" hidden="1" x14ac:dyDescent="0.25"/>
    <row r="1170" hidden="1" x14ac:dyDescent="0.25"/>
    <row r="1171" hidden="1" x14ac:dyDescent="0.25"/>
    <row r="1172" hidden="1" x14ac:dyDescent="0.25"/>
    <row r="1173" hidden="1" x14ac:dyDescent="0.25"/>
    <row r="1174" hidden="1" x14ac:dyDescent="0.25"/>
    <row r="1175" hidden="1" x14ac:dyDescent="0.25"/>
    <row r="1176" hidden="1" x14ac:dyDescent="0.25"/>
    <row r="1177" hidden="1" x14ac:dyDescent="0.25"/>
    <row r="1178" hidden="1" x14ac:dyDescent="0.25"/>
    <row r="1179" hidden="1" x14ac:dyDescent="0.25"/>
    <row r="1180" hidden="1" x14ac:dyDescent="0.25"/>
    <row r="1181" hidden="1" x14ac:dyDescent="0.25"/>
    <row r="1182" hidden="1" x14ac:dyDescent="0.25"/>
    <row r="1183" hidden="1" x14ac:dyDescent="0.25"/>
    <row r="1184" hidden="1" x14ac:dyDescent="0.25"/>
    <row r="1185" hidden="1" x14ac:dyDescent="0.25"/>
    <row r="1186" hidden="1" x14ac:dyDescent="0.25"/>
    <row r="1187" hidden="1" x14ac:dyDescent="0.25"/>
    <row r="1188" hidden="1" x14ac:dyDescent="0.25"/>
    <row r="1189" hidden="1" x14ac:dyDescent="0.25"/>
    <row r="1190" hidden="1" x14ac:dyDescent="0.25"/>
    <row r="1191" hidden="1" x14ac:dyDescent="0.25"/>
    <row r="1192" hidden="1" x14ac:dyDescent="0.25"/>
    <row r="1193" hidden="1" x14ac:dyDescent="0.25"/>
    <row r="1194" hidden="1" x14ac:dyDescent="0.25"/>
    <row r="1195" hidden="1" x14ac:dyDescent="0.25"/>
    <row r="1196" hidden="1" x14ac:dyDescent="0.25"/>
    <row r="1197" hidden="1" x14ac:dyDescent="0.25"/>
    <row r="1198" hidden="1" x14ac:dyDescent="0.25"/>
    <row r="1199" hidden="1" x14ac:dyDescent="0.25"/>
    <row r="1200" hidden="1" x14ac:dyDescent="0.25"/>
    <row r="1201" hidden="1" x14ac:dyDescent="0.25"/>
    <row r="1202" hidden="1" x14ac:dyDescent="0.25"/>
    <row r="1203" hidden="1" x14ac:dyDescent="0.25"/>
    <row r="1204" hidden="1" x14ac:dyDescent="0.25"/>
    <row r="1205" hidden="1" x14ac:dyDescent="0.25"/>
    <row r="1206" hidden="1" x14ac:dyDescent="0.25"/>
    <row r="1207" hidden="1" x14ac:dyDescent="0.25"/>
    <row r="1208" hidden="1" x14ac:dyDescent="0.25"/>
    <row r="1209" hidden="1" x14ac:dyDescent="0.25"/>
    <row r="1210" hidden="1" x14ac:dyDescent="0.25"/>
    <row r="1211" hidden="1" x14ac:dyDescent="0.25"/>
    <row r="1212" hidden="1" x14ac:dyDescent="0.25"/>
    <row r="1213" hidden="1" x14ac:dyDescent="0.25"/>
    <row r="1214" hidden="1" x14ac:dyDescent="0.25"/>
    <row r="1215" hidden="1" x14ac:dyDescent="0.25"/>
    <row r="1216" hidden="1" x14ac:dyDescent="0.25"/>
    <row r="1217" hidden="1" x14ac:dyDescent="0.25"/>
    <row r="1218" hidden="1" x14ac:dyDescent="0.25"/>
    <row r="1219" hidden="1" x14ac:dyDescent="0.25"/>
    <row r="1220" hidden="1" x14ac:dyDescent="0.25"/>
    <row r="1221" hidden="1" x14ac:dyDescent="0.25"/>
    <row r="1222" hidden="1" x14ac:dyDescent="0.25"/>
    <row r="1223" hidden="1" x14ac:dyDescent="0.25"/>
    <row r="1224" hidden="1" x14ac:dyDescent="0.25"/>
    <row r="1225" hidden="1" x14ac:dyDescent="0.25"/>
    <row r="1226" hidden="1" x14ac:dyDescent="0.25"/>
    <row r="1227" hidden="1" x14ac:dyDescent="0.25"/>
    <row r="1228" hidden="1" x14ac:dyDescent="0.25"/>
    <row r="1229" hidden="1" x14ac:dyDescent="0.25"/>
    <row r="1230" hidden="1" x14ac:dyDescent="0.25"/>
    <row r="1231" hidden="1" x14ac:dyDescent="0.25"/>
    <row r="1232" hidden="1" x14ac:dyDescent="0.25"/>
    <row r="1233" hidden="1" x14ac:dyDescent="0.25"/>
    <row r="1234" hidden="1" x14ac:dyDescent="0.25"/>
    <row r="1235" hidden="1" x14ac:dyDescent="0.25"/>
    <row r="1236" hidden="1" x14ac:dyDescent="0.25"/>
    <row r="1237" hidden="1" x14ac:dyDescent="0.25"/>
    <row r="1238" hidden="1" x14ac:dyDescent="0.25"/>
    <row r="1239" hidden="1" x14ac:dyDescent="0.25"/>
    <row r="1240" hidden="1" x14ac:dyDescent="0.25"/>
    <row r="1241" hidden="1" x14ac:dyDescent="0.25"/>
    <row r="1242" hidden="1" x14ac:dyDescent="0.25"/>
    <row r="1243" hidden="1" x14ac:dyDescent="0.25"/>
    <row r="1244" hidden="1" x14ac:dyDescent="0.25"/>
    <row r="1245" hidden="1" x14ac:dyDescent="0.25"/>
    <row r="1246" hidden="1" x14ac:dyDescent="0.25"/>
    <row r="1247" hidden="1" x14ac:dyDescent="0.25"/>
    <row r="1248" hidden="1" x14ac:dyDescent="0.25"/>
    <row r="1249" hidden="1" x14ac:dyDescent="0.25"/>
    <row r="1250" hidden="1" x14ac:dyDescent="0.25"/>
    <row r="1251" hidden="1" x14ac:dyDescent="0.25"/>
    <row r="1252" hidden="1" x14ac:dyDescent="0.25"/>
    <row r="1253" hidden="1" x14ac:dyDescent="0.25"/>
    <row r="1254" hidden="1" x14ac:dyDescent="0.25"/>
    <row r="1255" hidden="1" x14ac:dyDescent="0.25"/>
    <row r="1256" hidden="1" x14ac:dyDescent="0.25"/>
    <row r="1257" hidden="1" x14ac:dyDescent="0.25"/>
    <row r="1258" hidden="1" x14ac:dyDescent="0.25"/>
    <row r="1259" hidden="1" x14ac:dyDescent="0.25"/>
    <row r="1260" hidden="1" x14ac:dyDescent="0.25"/>
    <row r="1261" hidden="1" x14ac:dyDescent="0.25"/>
    <row r="1262" hidden="1" x14ac:dyDescent="0.25"/>
    <row r="1263" hidden="1" x14ac:dyDescent="0.25"/>
    <row r="1264" hidden="1" x14ac:dyDescent="0.25"/>
    <row r="1265" hidden="1" x14ac:dyDescent="0.25"/>
    <row r="1266" hidden="1" x14ac:dyDescent="0.25"/>
    <row r="1267" hidden="1" x14ac:dyDescent="0.25"/>
    <row r="1268" hidden="1" x14ac:dyDescent="0.25"/>
    <row r="1269" hidden="1" x14ac:dyDescent="0.25"/>
    <row r="1270" hidden="1" x14ac:dyDescent="0.25"/>
    <row r="1271" hidden="1" x14ac:dyDescent="0.25"/>
    <row r="1272" hidden="1" x14ac:dyDescent="0.25"/>
    <row r="1273" hidden="1" x14ac:dyDescent="0.25"/>
    <row r="1274" hidden="1" x14ac:dyDescent="0.25"/>
    <row r="1275" hidden="1" x14ac:dyDescent="0.25"/>
    <row r="1276" hidden="1" x14ac:dyDescent="0.25"/>
    <row r="1277" hidden="1" x14ac:dyDescent="0.25"/>
    <row r="1278" hidden="1" x14ac:dyDescent="0.25"/>
    <row r="1279" hidden="1" x14ac:dyDescent="0.25"/>
    <row r="1280" hidden="1" x14ac:dyDescent="0.25"/>
    <row r="1281" hidden="1" x14ac:dyDescent="0.25"/>
    <row r="1282" hidden="1" x14ac:dyDescent="0.25"/>
    <row r="1283" hidden="1" x14ac:dyDescent="0.25"/>
    <row r="1284" hidden="1" x14ac:dyDescent="0.25"/>
    <row r="1285" hidden="1" x14ac:dyDescent="0.25"/>
    <row r="1286" hidden="1" x14ac:dyDescent="0.25"/>
    <row r="1287" hidden="1" x14ac:dyDescent="0.25"/>
    <row r="1288" hidden="1" x14ac:dyDescent="0.25"/>
    <row r="1289" hidden="1" x14ac:dyDescent="0.25"/>
    <row r="1290" hidden="1" x14ac:dyDescent="0.25"/>
    <row r="1291" hidden="1" x14ac:dyDescent="0.25"/>
    <row r="1292" hidden="1" x14ac:dyDescent="0.25"/>
    <row r="1293" hidden="1" x14ac:dyDescent="0.25"/>
    <row r="1294" hidden="1" x14ac:dyDescent="0.25"/>
    <row r="1295" hidden="1" x14ac:dyDescent="0.25"/>
    <row r="1296" hidden="1" x14ac:dyDescent="0.25"/>
    <row r="1297" hidden="1" x14ac:dyDescent="0.25"/>
    <row r="1298" hidden="1" x14ac:dyDescent="0.25"/>
    <row r="1299" hidden="1" x14ac:dyDescent="0.25"/>
    <row r="1300" hidden="1" x14ac:dyDescent="0.25"/>
    <row r="1301" hidden="1" x14ac:dyDescent="0.25"/>
    <row r="1302" hidden="1" x14ac:dyDescent="0.25"/>
    <row r="1303" hidden="1" x14ac:dyDescent="0.25"/>
    <row r="1304" hidden="1" x14ac:dyDescent="0.25"/>
    <row r="1305" hidden="1" x14ac:dyDescent="0.25"/>
    <row r="1306" hidden="1" x14ac:dyDescent="0.25"/>
    <row r="1307" hidden="1" x14ac:dyDescent="0.25"/>
    <row r="1308" hidden="1" x14ac:dyDescent="0.25"/>
    <row r="1309" hidden="1" x14ac:dyDescent="0.25"/>
    <row r="1310" hidden="1" x14ac:dyDescent="0.25"/>
    <row r="1311" hidden="1" x14ac:dyDescent="0.25"/>
    <row r="1312" hidden="1" x14ac:dyDescent="0.25"/>
    <row r="1313" hidden="1" x14ac:dyDescent="0.25"/>
    <row r="1314" hidden="1" x14ac:dyDescent="0.25"/>
    <row r="1315" hidden="1" x14ac:dyDescent="0.25"/>
    <row r="1316" hidden="1" x14ac:dyDescent="0.25"/>
    <row r="1317" hidden="1" x14ac:dyDescent="0.25"/>
    <row r="1318" hidden="1" x14ac:dyDescent="0.25"/>
    <row r="1319" hidden="1" x14ac:dyDescent="0.25"/>
    <row r="1320" hidden="1" x14ac:dyDescent="0.25"/>
    <row r="1321" hidden="1" x14ac:dyDescent="0.25"/>
    <row r="1322" hidden="1" x14ac:dyDescent="0.25"/>
    <row r="1323" hidden="1" x14ac:dyDescent="0.25"/>
    <row r="1324" hidden="1" x14ac:dyDescent="0.25"/>
    <row r="1325" hidden="1" x14ac:dyDescent="0.25"/>
    <row r="1326" hidden="1" x14ac:dyDescent="0.25"/>
    <row r="1327" hidden="1" x14ac:dyDescent="0.25"/>
    <row r="1328" hidden="1" x14ac:dyDescent="0.25"/>
    <row r="1329" hidden="1" x14ac:dyDescent="0.25"/>
    <row r="1330" hidden="1" x14ac:dyDescent="0.25"/>
    <row r="1331" hidden="1" x14ac:dyDescent="0.25"/>
    <row r="1332" hidden="1" x14ac:dyDescent="0.25"/>
    <row r="1333" hidden="1" x14ac:dyDescent="0.25"/>
    <row r="1334" hidden="1" x14ac:dyDescent="0.25"/>
    <row r="1335" hidden="1" x14ac:dyDescent="0.25"/>
    <row r="1336" hidden="1" x14ac:dyDescent="0.25"/>
    <row r="1337" hidden="1" x14ac:dyDescent="0.25"/>
    <row r="1338" hidden="1" x14ac:dyDescent="0.25"/>
    <row r="1339" hidden="1" x14ac:dyDescent="0.25"/>
    <row r="1340" hidden="1" x14ac:dyDescent="0.25"/>
    <row r="1341" hidden="1" x14ac:dyDescent="0.25"/>
    <row r="1342" hidden="1" x14ac:dyDescent="0.25"/>
    <row r="1343" hidden="1" x14ac:dyDescent="0.25"/>
    <row r="1344" hidden="1" x14ac:dyDescent="0.25"/>
    <row r="1345" hidden="1" x14ac:dyDescent="0.25"/>
    <row r="1346" hidden="1" x14ac:dyDescent="0.25"/>
    <row r="1347" hidden="1" x14ac:dyDescent="0.25"/>
    <row r="1348" hidden="1" x14ac:dyDescent="0.25"/>
    <row r="1349" hidden="1" x14ac:dyDescent="0.25"/>
    <row r="1350" hidden="1" x14ac:dyDescent="0.25"/>
    <row r="1351" hidden="1" x14ac:dyDescent="0.25"/>
    <row r="1352" hidden="1" x14ac:dyDescent="0.25"/>
    <row r="1353" hidden="1" x14ac:dyDescent="0.25"/>
    <row r="1354" hidden="1" x14ac:dyDescent="0.25"/>
    <row r="1355" hidden="1" x14ac:dyDescent="0.25"/>
    <row r="1356" hidden="1" x14ac:dyDescent="0.25"/>
    <row r="1357" hidden="1" x14ac:dyDescent="0.25"/>
    <row r="1358" hidden="1" x14ac:dyDescent="0.25"/>
    <row r="1359" hidden="1" x14ac:dyDescent="0.25"/>
    <row r="1360" hidden="1" x14ac:dyDescent="0.25"/>
    <row r="1361" hidden="1" x14ac:dyDescent="0.25"/>
    <row r="1362" hidden="1" x14ac:dyDescent="0.25"/>
    <row r="1363" hidden="1" x14ac:dyDescent="0.25"/>
    <row r="1364" hidden="1" x14ac:dyDescent="0.25"/>
    <row r="1365" hidden="1" x14ac:dyDescent="0.25"/>
    <row r="1366" hidden="1" x14ac:dyDescent="0.25"/>
    <row r="1367" hidden="1" x14ac:dyDescent="0.25"/>
    <row r="1368" hidden="1" x14ac:dyDescent="0.25"/>
    <row r="1369" hidden="1" x14ac:dyDescent="0.25"/>
    <row r="1370" hidden="1" x14ac:dyDescent="0.25"/>
    <row r="1371" hidden="1" x14ac:dyDescent="0.25"/>
    <row r="1372" hidden="1" x14ac:dyDescent="0.25"/>
    <row r="1373" hidden="1" x14ac:dyDescent="0.25"/>
    <row r="1374" hidden="1" x14ac:dyDescent="0.25"/>
    <row r="1375" hidden="1" x14ac:dyDescent="0.25"/>
    <row r="1376" hidden="1" x14ac:dyDescent="0.25"/>
    <row r="1377" hidden="1" x14ac:dyDescent="0.25"/>
    <row r="1378" hidden="1" x14ac:dyDescent="0.25"/>
    <row r="1379" hidden="1" x14ac:dyDescent="0.25"/>
    <row r="1380" hidden="1" x14ac:dyDescent="0.25"/>
    <row r="1381" hidden="1" x14ac:dyDescent="0.25"/>
    <row r="1382" hidden="1" x14ac:dyDescent="0.25"/>
    <row r="1383" hidden="1" x14ac:dyDescent="0.25"/>
    <row r="1384" hidden="1" x14ac:dyDescent="0.25"/>
    <row r="1385" hidden="1" x14ac:dyDescent="0.25"/>
    <row r="1386" hidden="1" x14ac:dyDescent="0.25"/>
    <row r="1387" hidden="1" x14ac:dyDescent="0.25"/>
    <row r="1388" hidden="1" x14ac:dyDescent="0.25"/>
    <row r="1389" hidden="1" x14ac:dyDescent="0.25"/>
    <row r="1390" hidden="1" x14ac:dyDescent="0.25"/>
    <row r="1391" hidden="1" x14ac:dyDescent="0.25"/>
    <row r="1392" hidden="1" x14ac:dyDescent="0.25"/>
    <row r="1393" hidden="1" x14ac:dyDescent="0.25"/>
    <row r="1394" hidden="1" x14ac:dyDescent="0.25"/>
    <row r="1395" hidden="1" x14ac:dyDescent="0.25"/>
    <row r="1396" hidden="1" x14ac:dyDescent="0.25"/>
    <row r="1397" hidden="1" x14ac:dyDescent="0.25"/>
    <row r="1398" hidden="1" x14ac:dyDescent="0.25"/>
    <row r="1399" hidden="1" x14ac:dyDescent="0.25"/>
    <row r="1400" hidden="1" x14ac:dyDescent="0.25"/>
    <row r="1401" hidden="1" x14ac:dyDescent="0.25"/>
    <row r="1402" hidden="1" x14ac:dyDescent="0.25"/>
    <row r="1403" hidden="1" x14ac:dyDescent="0.25"/>
    <row r="1404" hidden="1" x14ac:dyDescent="0.25"/>
    <row r="1405" hidden="1" x14ac:dyDescent="0.25"/>
    <row r="1406" hidden="1" x14ac:dyDescent="0.25"/>
    <row r="1407" hidden="1" x14ac:dyDescent="0.25"/>
    <row r="1408" hidden="1" x14ac:dyDescent="0.25"/>
    <row r="1409" hidden="1" x14ac:dyDescent="0.25"/>
    <row r="1410" hidden="1" x14ac:dyDescent="0.25"/>
    <row r="1411" hidden="1" x14ac:dyDescent="0.25"/>
    <row r="1412" hidden="1" x14ac:dyDescent="0.25"/>
    <row r="1413" hidden="1" x14ac:dyDescent="0.25"/>
    <row r="1414" hidden="1" x14ac:dyDescent="0.25"/>
    <row r="1415" hidden="1" x14ac:dyDescent="0.25"/>
    <row r="1416" hidden="1" x14ac:dyDescent="0.25"/>
    <row r="1417" hidden="1" x14ac:dyDescent="0.25"/>
    <row r="1418" hidden="1" x14ac:dyDescent="0.25"/>
    <row r="1419" hidden="1" x14ac:dyDescent="0.25"/>
    <row r="1420" hidden="1" x14ac:dyDescent="0.25"/>
    <row r="1421" hidden="1" x14ac:dyDescent="0.25"/>
    <row r="1422" hidden="1" x14ac:dyDescent="0.25"/>
    <row r="1423" hidden="1" x14ac:dyDescent="0.25"/>
    <row r="1424" hidden="1" x14ac:dyDescent="0.25"/>
    <row r="1425" hidden="1" x14ac:dyDescent="0.25"/>
    <row r="1426" hidden="1" x14ac:dyDescent="0.25"/>
    <row r="1427" hidden="1" x14ac:dyDescent="0.25"/>
    <row r="1428" hidden="1" x14ac:dyDescent="0.25"/>
    <row r="1429" hidden="1" x14ac:dyDescent="0.25"/>
    <row r="1430" hidden="1" x14ac:dyDescent="0.25"/>
    <row r="1431" hidden="1" x14ac:dyDescent="0.25"/>
    <row r="1432" hidden="1" x14ac:dyDescent="0.25"/>
    <row r="1433" hidden="1" x14ac:dyDescent="0.25"/>
    <row r="1434" hidden="1" x14ac:dyDescent="0.25"/>
    <row r="1435" hidden="1" x14ac:dyDescent="0.25"/>
    <row r="1436" hidden="1" x14ac:dyDescent="0.25"/>
    <row r="1437" hidden="1" x14ac:dyDescent="0.25"/>
    <row r="1438" hidden="1" x14ac:dyDescent="0.25"/>
    <row r="1439" hidden="1" x14ac:dyDescent="0.25"/>
    <row r="1440" hidden="1" x14ac:dyDescent="0.25"/>
    <row r="1441" hidden="1" x14ac:dyDescent="0.25"/>
    <row r="1442" hidden="1" x14ac:dyDescent="0.25"/>
    <row r="1443" hidden="1" x14ac:dyDescent="0.25"/>
    <row r="1444" hidden="1" x14ac:dyDescent="0.25"/>
    <row r="1445" hidden="1" x14ac:dyDescent="0.25"/>
    <row r="1446" hidden="1" x14ac:dyDescent="0.25"/>
    <row r="1447" hidden="1" x14ac:dyDescent="0.25"/>
    <row r="1448" hidden="1" x14ac:dyDescent="0.25"/>
    <row r="1449" hidden="1" x14ac:dyDescent="0.25"/>
    <row r="1450" hidden="1" x14ac:dyDescent="0.25"/>
    <row r="1451" hidden="1" x14ac:dyDescent="0.25"/>
    <row r="1452" hidden="1" x14ac:dyDescent="0.25"/>
    <row r="1453" hidden="1" x14ac:dyDescent="0.25"/>
    <row r="1454" hidden="1" x14ac:dyDescent="0.25"/>
    <row r="1455" hidden="1" x14ac:dyDescent="0.25"/>
    <row r="1456" hidden="1" x14ac:dyDescent="0.25"/>
    <row r="1457" hidden="1" x14ac:dyDescent="0.25"/>
    <row r="1458" hidden="1" x14ac:dyDescent="0.25"/>
    <row r="1459" hidden="1" x14ac:dyDescent="0.25"/>
    <row r="1460" hidden="1" x14ac:dyDescent="0.25"/>
    <row r="1461" hidden="1" x14ac:dyDescent="0.25"/>
    <row r="1462" hidden="1" x14ac:dyDescent="0.25"/>
    <row r="1463" hidden="1" x14ac:dyDescent="0.25"/>
    <row r="1464" hidden="1" x14ac:dyDescent="0.25"/>
    <row r="1465" hidden="1" x14ac:dyDescent="0.25"/>
    <row r="1466" hidden="1" x14ac:dyDescent="0.25"/>
    <row r="1467" hidden="1" x14ac:dyDescent="0.25"/>
    <row r="1468" hidden="1" x14ac:dyDescent="0.25"/>
    <row r="1469" hidden="1" x14ac:dyDescent="0.25"/>
    <row r="1470" hidden="1" x14ac:dyDescent="0.25"/>
    <row r="1471" hidden="1" x14ac:dyDescent="0.25"/>
    <row r="1472" hidden="1" x14ac:dyDescent="0.25"/>
    <row r="1473" hidden="1" x14ac:dyDescent="0.25"/>
    <row r="1474" hidden="1" x14ac:dyDescent="0.25"/>
    <row r="1475" hidden="1" x14ac:dyDescent="0.25"/>
    <row r="1476" hidden="1" x14ac:dyDescent="0.25"/>
    <row r="1477" hidden="1" x14ac:dyDescent="0.25"/>
    <row r="1478" hidden="1" x14ac:dyDescent="0.25"/>
    <row r="1479" hidden="1" x14ac:dyDescent="0.25"/>
    <row r="1480" hidden="1" x14ac:dyDescent="0.25"/>
    <row r="1481" hidden="1" x14ac:dyDescent="0.25"/>
    <row r="1482" hidden="1" x14ac:dyDescent="0.25"/>
    <row r="1483" hidden="1" x14ac:dyDescent="0.25"/>
    <row r="1484" hidden="1" x14ac:dyDescent="0.25"/>
    <row r="1485" hidden="1" x14ac:dyDescent="0.25"/>
    <row r="1486" hidden="1" x14ac:dyDescent="0.25"/>
    <row r="1487" hidden="1" x14ac:dyDescent="0.25"/>
    <row r="1488" hidden="1" x14ac:dyDescent="0.25"/>
    <row r="1489" hidden="1" x14ac:dyDescent="0.25"/>
    <row r="1490" hidden="1" x14ac:dyDescent="0.25"/>
    <row r="1491" hidden="1" x14ac:dyDescent="0.25"/>
    <row r="1492" hidden="1" x14ac:dyDescent="0.25"/>
    <row r="1493" hidden="1" x14ac:dyDescent="0.25"/>
    <row r="1494" hidden="1" x14ac:dyDescent="0.25"/>
    <row r="1495" hidden="1" x14ac:dyDescent="0.25"/>
    <row r="1496" hidden="1" x14ac:dyDescent="0.25"/>
    <row r="1497" hidden="1" x14ac:dyDescent="0.25"/>
    <row r="1498" hidden="1" x14ac:dyDescent="0.25"/>
    <row r="1499" hidden="1" x14ac:dyDescent="0.25"/>
    <row r="1500" hidden="1" x14ac:dyDescent="0.25"/>
    <row r="1501" hidden="1" x14ac:dyDescent="0.25"/>
    <row r="1502" hidden="1" x14ac:dyDescent="0.25"/>
    <row r="1503" hidden="1" x14ac:dyDescent="0.25"/>
    <row r="1504" hidden="1" x14ac:dyDescent="0.25"/>
    <row r="1505" hidden="1" x14ac:dyDescent="0.25"/>
    <row r="1506" hidden="1" x14ac:dyDescent="0.25"/>
    <row r="1507" hidden="1" x14ac:dyDescent="0.25"/>
    <row r="1508" hidden="1" x14ac:dyDescent="0.25"/>
    <row r="1509" hidden="1" x14ac:dyDescent="0.25"/>
    <row r="1510" hidden="1" x14ac:dyDescent="0.25"/>
    <row r="1511" hidden="1" x14ac:dyDescent="0.25"/>
    <row r="1512" hidden="1" x14ac:dyDescent="0.25"/>
    <row r="1513" hidden="1" x14ac:dyDescent="0.25"/>
    <row r="1514" hidden="1" x14ac:dyDescent="0.25"/>
    <row r="1515" hidden="1" x14ac:dyDescent="0.25"/>
    <row r="1516" hidden="1" x14ac:dyDescent="0.25"/>
    <row r="1517" hidden="1" x14ac:dyDescent="0.25"/>
    <row r="1518" hidden="1" x14ac:dyDescent="0.25"/>
    <row r="1519" hidden="1" x14ac:dyDescent="0.25"/>
    <row r="1520" hidden="1" x14ac:dyDescent="0.25"/>
    <row r="1521" hidden="1" x14ac:dyDescent="0.25"/>
    <row r="1522" hidden="1" x14ac:dyDescent="0.25"/>
    <row r="1523" hidden="1" x14ac:dyDescent="0.25"/>
    <row r="1524" hidden="1" x14ac:dyDescent="0.25"/>
    <row r="1525" hidden="1" x14ac:dyDescent="0.25"/>
    <row r="1526" hidden="1" x14ac:dyDescent="0.25"/>
    <row r="1527" hidden="1" x14ac:dyDescent="0.25"/>
    <row r="1528" hidden="1" x14ac:dyDescent="0.25"/>
    <row r="1529" hidden="1" x14ac:dyDescent="0.25"/>
    <row r="1530" hidden="1" x14ac:dyDescent="0.25"/>
    <row r="1531" hidden="1" x14ac:dyDescent="0.25"/>
    <row r="1532" hidden="1" x14ac:dyDescent="0.25"/>
    <row r="1533" hidden="1" x14ac:dyDescent="0.25"/>
    <row r="1534" hidden="1" x14ac:dyDescent="0.25"/>
    <row r="1535" hidden="1" x14ac:dyDescent="0.25"/>
    <row r="1536" hidden="1" x14ac:dyDescent="0.25"/>
    <row r="1537" hidden="1" x14ac:dyDescent="0.25"/>
    <row r="1538" hidden="1" x14ac:dyDescent="0.25"/>
    <row r="1539" hidden="1" x14ac:dyDescent="0.25"/>
    <row r="1540" hidden="1" x14ac:dyDescent="0.25"/>
    <row r="1541" hidden="1" x14ac:dyDescent="0.25"/>
    <row r="1542" hidden="1" x14ac:dyDescent="0.25"/>
    <row r="1543" hidden="1" x14ac:dyDescent="0.25"/>
    <row r="1544" hidden="1" x14ac:dyDescent="0.25"/>
    <row r="1545" hidden="1" x14ac:dyDescent="0.25"/>
    <row r="1546" hidden="1" x14ac:dyDescent="0.25"/>
    <row r="1547" hidden="1" x14ac:dyDescent="0.25"/>
    <row r="1548" hidden="1" x14ac:dyDescent="0.25"/>
    <row r="1549" hidden="1" x14ac:dyDescent="0.25"/>
    <row r="1550" hidden="1" x14ac:dyDescent="0.25"/>
    <row r="1551" hidden="1" x14ac:dyDescent="0.25"/>
    <row r="1552" hidden="1" x14ac:dyDescent="0.25"/>
    <row r="1553" hidden="1" x14ac:dyDescent="0.25"/>
    <row r="1554" hidden="1" x14ac:dyDescent="0.25"/>
    <row r="1555" hidden="1" x14ac:dyDescent="0.25"/>
    <row r="1556" hidden="1" x14ac:dyDescent="0.25"/>
    <row r="1557" hidden="1" x14ac:dyDescent="0.25"/>
    <row r="1558" hidden="1" x14ac:dyDescent="0.25"/>
    <row r="1559" hidden="1" x14ac:dyDescent="0.25"/>
    <row r="1560" hidden="1" x14ac:dyDescent="0.25"/>
    <row r="1561" hidden="1" x14ac:dyDescent="0.25"/>
    <row r="1562" hidden="1" x14ac:dyDescent="0.25"/>
    <row r="1563" hidden="1" x14ac:dyDescent="0.25"/>
    <row r="1564" hidden="1" x14ac:dyDescent="0.25"/>
    <row r="1565" hidden="1" x14ac:dyDescent="0.25"/>
    <row r="1566" hidden="1" x14ac:dyDescent="0.25"/>
    <row r="1567" hidden="1" x14ac:dyDescent="0.25"/>
    <row r="1568" hidden="1" x14ac:dyDescent="0.25"/>
    <row r="1569" hidden="1" x14ac:dyDescent="0.25"/>
    <row r="1570" hidden="1" x14ac:dyDescent="0.25"/>
    <row r="1571" hidden="1" x14ac:dyDescent="0.25"/>
    <row r="1572" hidden="1" x14ac:dyDescent="0.25"/>
    <row r="1573" hidden="1" x14ac:dyDescent="0.25"/>
    <row r="1574" hidden="1" x14ac:dyDescent="0.25"/>
    <row r="1575" hidden="1" x14ac:dyDescent="0.25"/>
    <row r="1576" hidden="1" x14ac:dyDescent="0.25"/>
    <row r="1577" hidden="1" x14ac:dyDescent="0.25"/>
    <row r="1578" hidden="1" x14ac:dyDescent="0.25"/>
    <row r="1579" hidden="1" x14ac:dyDescent="0.25"/>
    <row r="1580" hidden="1" x14ac:dyDescent="0.25"/>
    <row r="1581" hidden="1" x14ac:dyDescent="0.25"/>
    <row r="1582" hidden="1" x14ac:dyDescent="0.25"/>
    <row r="1583" hidden="1" x14ac:dyDescent="0.25"/>
    <row r="1584" hidden="1" x14ac:dyDescent="0.25"/>
    <row r="1585" hidden="1" x14ac:dyDescent="0.25"/>
    <row r="1586" hidden="1" x14ac:dyDescent="0.25"/>
    <row r="1587" hidden="1" x14ac:dyDescent="0.25"/>
    <row r="1588" hidden="1" x14ac:dyDescent="0.25"/>
    <row r="1589" hidden="1" x14ac:dyDescent="0.25"/>
    <row r="1590" hidden="1" x14ac:dyDescent="0.25"/>
    <row r="1591" hidden="1" x14ac:dyDescent="0.25"/>
    <row r="1592" hidden="1" x14ac:dyDescent="0.25"/>
    <row r="1593" hidden="1" x14ac:dyDescent="0.25"/>
    <row r="1594" hidden="1" x14ac:dyDescent="0.25"/>
    <row r="1595" hidden="1" x14ac:dyDescent="0.25"/>
    <row r="1596" hidden="1" x14ac:dyDescent="0.25"/>
    <row r="1597" hidden="1" x14ac:dyDescent="0.25"/>
    <row r="1598" hidden="1" x14ac:dyDescent="0.25"/>
    <row r="1599" hidden="1" x14ac:dyDescent="0.25"/>
    <row r="1600" hidden="1" x14ac:dyDescent="0.25"/>
    <row r="1601" hidden="1" x14ac:dyDescent="0.25"/>
    <row r="1602" hidden="1" x14ac:dyDescent="0.25"/>
    <row r="1603" hidden="1" x14ac:dyDescent="0.25"/>
    <row r="1604" hidden="1" x14ac:dyDescent="0.25"/>
    <row r="1605" hidden="1" x14ac:dyDescent="0.25"/>
    <row r="1606" hidden="1" x14ac:dyDescent="0.25"/>
    <row r="1607" hidden="1" x14ac:dyDescent="0.25"/>
    <row r="1608" hidden="1" x14ac:dyDescent="0.25"/>
    <row r="1609" hidden="1" x14ac:dyDescent="0.25"/>
    <row r="1610" hidden="1" x14ac:dyDescent="0.25"/>
    <row r="1611" hidden="1" x14ac:dyDescent="0.25"/>
    <row r="1612" hidden="1" x14ac:dyDescent="0.25"/>
    <row r="1613" hidden="1" x14ac:dyDescent="0.25"/>
    <row r="1614" hidden="1" x14ac:dyDescent="0.25"/>
    <row r="1615" hidden="1" x14ac:dyDescent="0.25"/>
    <row r="1616" hidden="1" x14ac:dyDescent="0.25"/>
    <row r="1617" hidden="1" x14ac:dyDescent="0.25"/>
    <row r="1618" hidden="1" x14ac:dyDescent="0.25"/>
    <row r="1619" hidden="1" x14ac:dyDescent="0.25"/>
    <row r="1620" hidden="1" x14ac:dyDescent="0.25"/>
    <row r="1621" hidden="1" x14ac:dyDescent="0.25"/>
    <row r="1622" hidden="1" x14ac:dyDescent="0.25"/>
    <row r="1623" hidden="1" x14ac:dyDescent="0.25"/>
    <row r="1624" hidden="1" x14ac:dyDescent="0.25"/>
    <row r="1625" hidden="1" x14ac:dyDescent="0.25"/>
    <row r="1626" hidden="1" x14ac:dyDescent="0.25"/>
    <row r="1627" hidden="1" x14ac:dyDescent="0.25"/>
    <row r="1628" hidden="1" x14ac:dyDescent="0.25"/>
    <row r="1629" hidden="1" x14ac:dyDescent="0.25"/>
    <row r="1630" hidden="1" x14ac:dyDescent="0.25"/>
    <row r="1631" hidden="1" x14ac:dyDescent="0.25"/>
    <row r="1632" hidden="1" x14ac:dyDescent="0.25"/>
    <row r="1633" hidden="1" x14ac:dyDescent="0.25"/>
    <row r="1634" hidden="1" x14ac:dyDescent="0.25"/>
    <row r="1635" hidden="1" x14ac:dyDescent="0.25"/>
    <row r="1636" hidden="1" x14ac:dyDescent="0.25"/>
    <row r="1637" hidden="1" x14ac:dyDescent="0.25"/>
    <row r="1638" hidden="1" x14ac:dyDescent="0.25"/>
    <row r="1639" hidden="1" x14ac:dyDescent="0.25"/>
    <row r="1640" hidden="1" x14ac:dyDescent="0.25"/>
    <row r="1641" hidden="1" x14ac:dyDescent="0.25"/>
    <row r="1642" hidden="1" x14ac:dyDescent="0.25"/>
    <row r="1643" hidden="1" x14ac:dyDescent="0.25"/>
    <row r="1644" hidden="1" x14ac:dyDescent="0.25"/>
    <row r="1645" hidden="1" x14ac:dyDescent="0.25"/>
    <row r="1646" hidden="1" x14ac:dyDescent="0.25"/>
    <row r="1647" hidden="1" x14ac:dyDescent="0.25"/>
    <row r="1648" hidden="1" x14ac:dyDescent="0.25"/>
    <row r="1649" hidden="1" x14ac:dyDescent="0.25"/>
    <row r="1650" hidden="1" x14ac:dyDescent="0.25"/>
    <row r="1651" hidden="1" x14ac:dyDescent="0.25"/>
    <row r="1652" hidden="1" x14ac:dyDescent="0.25"/>
    <row r="1653" hidden="1" x14ac:dyDescent="0.25"/>
    <row r="1654" hidden="1" x14ac:dyDescent="0.25"/>
    <row r="1655" hidden="1" x14ac:dyDescent="0.25"/>
    <row r="1656" hidden="1" x14ac:dyDescent="0.25"/>
    <row r="1657" hidden="1" x14ac:dyDescent="0.25"/>
    <row r="1658" hidden="1" x14ac:dyDescent="0.25"/>
    <row r="1659" hidden="1" x14ac:dyDescent="0.25"/>
    <row r="1660" hidden="1" x14ac:dyDescent="0.25"/>
    <row r="1661" hidden="1" x14ac:dyDescent="0.25"/>
    <row r="1662" hidden="1" x14ac:dyDescent="0.25"/>
    <row r="1663" hidden="1" x14ac:dyDescent="0.25"/>
    <row r="1664" hidden="1" x14ac:dyDescent="0.25"/>
    <row r="1665" hidden="1" x14ac:dyDescent="0.25"/>
    <row r="1666" hidden="1" x14ac:dyDescent="0.25"/>
    <row r="1667" hidden="1" x14ac:dyDescent="0.25"/>
    <row r="1668" hidden="1" x14ac:dyDescent="0.25"/>
    <row r="1669" hidden="1" x14ac:dyDescent="0.25"/>
    <row r="1670" hidden="1" x14ac:dyDescent="0.25"/>
    <row r="1671" hidden="1" x14ac:dyDescent="0.25"/>
    <row r="1672" hidden="1" x14ac:dyDescent="0.25"/>
    <row r="1673" hidden="1" x14ac:dyDescent="0.25"/>
    <row r="1674" hidden="1" x14ac:dyDescent="0.25"/>
    <row r="1675" hidden="1" x14ac:dyDescent="0.25"/>
    <row r="1676" hidden="1" x14ac:dyDescent="0.25"/>
    <row r="1677" hidden="1" x14ac:dyDescent="0.25"/>
    <row r="1678" hidden="1" x14ac:dyDescent="0.25"/>
    <row r="1679" hidden="1" x14ac:dyDescent="0.25"/>
    <row r="1680" hidden="1" x14ac:dyDescent="0.25"/>
    <row r="1681" hidden="1" x14ac:dyDescent="0.25"/>
    <row r="1682" hidden="1" x14ac:dyDescent="0.25"/>
    <row r="1683" hidden="1" x14ac:dyDescent="0.25"/>
    <row r="1684" hidden="1" x14ac:dyDescent="0.25"/>
    <row r="1685" hidden="1" x14ac:dyDescent="0.25"/>
    <row r="1686" hidden="1" x14ac:dyDescent="0.25"/>
    <row r="1687" hidden="1" x14ac:dyDescent="0.25"/>
    <row r="1688" hidden="1" x14ac:dyDescent="0.25"/>
    <row r="1689" hidden="1" x14ac:dyDescent="0.25"/>
    <row r="1690" hidden="1" x14ac:dyDescent="0.25"/>
    <row r="1691" hidden="1" x14ac:dyDescent="0.25"/>
    <row r="1692" hidden="1" x14ac:dyDescent="0.25"/>
    <row r="1693" hidden="1" x14ac:dyDescent="0.25"/>
    <row r="1694" hidden="1" x14ac:dyDescent="0.25"/>
    <row r="1695" hidden="1" x14ac:dyDescent="0.25"/>
    <row r="1696" hidden="1" x14ac:dyDescent="0.25"/>
    <row r="1697" hidden="1" x14ac:dyDescent="0.25"/>
    <row r="1698" hidden="1" x14ac:dyDescent="0.25"/>
    <row r="1699" hidden="1" x14ac:dyDescent="0.25"/>
    <row r="1700" hidden="1" x14ac:dyDescent="0.25"/>
    <row r="1701" hidden="1" x14ac:dyDescent="0.25"/>
    <row r="1702" hidden="1" x14ac:dyDescent="0.25"/>
    <row r="1703" hidden="1" x14ac:dyDescent="0.25"/>
    <row r="1704" hidden="1" x14ac:dyDescent="0.25"/>
    <row r="1705" hidden="1" x14ac:dyDescent="0.25"/>
    <row r="1706" hidden="1" x14ac:dyDescent="0.25"/>
    <row r="1707" hidden="1" x14ac:dyDescent="0.25"/>
    <row r="1708" hidden="1" x14ac:dyDescent="0.25"/>
    <row r="1709" hidden="1" x14ac:dyDescent="0.25"/>
    <row r="1710" hidden="1" x14ac:dyDescent="0.25"/>
    <row r="1711" hidden="1" x14ac:dyDescent="0.25"/>
    <row r="1712" hidden="1" x14ac:dyDescent="0.25"/>
    <row r="1713" hidden="1" x14ac:dyDescent="0.25"/>
    <row r="1714" hidden="1" x14ac:dyDescent="0.25"/>
    <row r="1715" hidden="1" x14ac:dyDescent="0.25"/>
    <row r="1716" hidden="1" x14ac:dyDescent="0.25"/>
    <row r="1717" hidden="1" x14ac:dyDescent="0.25"/>
    <row r="1718" hidden="1" x14ac:dyDescent="0.25"/>
    <row r="1719" hidden="1" x14ac:dyDescent="0.25"/>
    <row r="1720" hidden="1" x14ac:dyDescent="0.25"/>
    <row r="1721" hidden="1" x14ac:dyDescent="0.25"/>
    <row r="1722" hidden="1" x14ac:dyDescent="0.25"/>
    <row r="1723" hidden="1" x14ac:dyDescent="0.25"/>
    <row r="1724" hidden="1" x14ac:dyDescent="0.25"/>
    <row r="1725" hidden="1" x14ac:dyDescent="0.25"/>
    <row r="1726" hidden="1" x14ac:dyDescent="0.25"/>
    <row r="1727" hidden="1" x14ac:dyDescent="0.25"/>
    <row r="1728" hidden="1" x14ac:dyDescent="0.25"/>
    <row r="1729" hidden="1" x14ac:dyDescent="0.25"/>
    <row r="1730" hidden="1" x14ac:dyDescent="0.25"/>
    <row r="1731" hidden="1" x14ac:dyDescent="0.25"/>
    <row r="1732" hidden="1" x14ac:dyDescent="0.25"/>
    <row r="1733" hidden="1" x14ac:dyDescent="0.25"/>
    <row r="1734" hidden="1" x14ac:dyDescent="0.25"/>
    <row r="1735" hidden="1" x14ac:dyDescent="0.25"/>
    <row r="1736" hidden="1" x14ac:dyDescent="0.25"/>
    <row r="1737" hidden="1" x14ac:dyDescent="0.25"/>
    <row r="1738" hidden="1" x14ac:dyDescent="0.25"/>
    <row r="1739" hidden="1" x14ac:dyDescent="0.25"/>
    <row r="1740" hidden="1" x14ac:dyDescent="0.25"/>
    <row r="1741" hidden="1" x14ac:dyDescent="0.25"/>
    <row r="1742" hidden="1" x14ac:dyDescent="0.25"/>
    <row r="1743" hidden="1" x14ac:dyDescent="0.25"/>
    <row r="1744" hidden="1" x14ac:dyDescent="0.25"/>
    <row r="1745" hidden="1" x14ac:dyDescent="0.25"/>
    <row r="1746" hidden="1" x14ac:dyDescent="0.25"/>
    <row r="1747" hidden="1" x14ac:dyDescent="0.25"/>
    <row r="1748" hidden="1" x14ac:dyDescent="0.25"/>
    <row r="1749" hidden="1" x14ac:dyDescent="0.25"/>
    <row r="1750" hidden="1" x14ac:dyDescent="0.25"/>
    <row r="1751" hidden="1" x14ac:dyDescent="0.25"/>
    <row r="1752" hidden="1" x14ac:dyDescent="0.25"/>
    <row r="1753" hidden="1" x14ac:dyDescent="0.25"/>
    <row r="1754" hidden="1" x14ac:dyDescent="0.25"/>
    <row r="1755" hidden="1" x14ac:dyDescent="0.25"/>
    <row r="1756" hidden="1" x14ac:dyDescent="0.25"/>
    <row r="1757" hidden="1" x14ac:dyDescent="0.25"/>
    <row r="1758" hidden="1" x14ac:dyDescent="0.25"/>
    <row r="1759" hidden="1" x14ac:dyDescent="0.25"/>
    <row r="1760" hidden="1" x14ac:dyDescent="0.25"/>
    <row r="1761" hidden="1" x14ac:dyDescent="0.25"/>
    <row r="1762" hidden="1" x14ac:dyDescent="0.25"/>
    <row r="1763" hidden="1" x14ac:dyDescent="0.25"/>
    <row r="1764" hidden="1" x14ac:dyDescent="0.25"/>
    <row r="1765" hidden="1" x14ac:dyDescent="0.25"/>
    <row r="1766" hidden="1" x14ac:dyDescent="0.25"/>
    <row r="1767" hidden="1" x14ac:dyDescent="0.25"/>
    <row r="1768" hidden="1" x14ac:dyDescent="0.25"/>
    <row r="1769" hidden="1" x14ac:dyDescent="0.25"/>
    <row r="1770" hidden="1" x14ac:dyDescent="0.25"/>
    <row r="1771" hidden="1" x14ac:dyDescent="0.25"/>
    <row r="1772" hidden="1" x14ac:dyDescent="0.25"/>
    <row r="1773" hidden="1" x14ac:dyDescent="0.25"/>
    <row r="1774" hidden="1" x14ac:dyDescent="0.25"/>
    <row r="1775" hidden="1" x14ac:dyDescent="0.25"/>
    <row r="1776" hidden="1" x14ac:dyDescent="0.25"/>
    <row r="1777" hidden="1" x14ac:dyDescent="0.25"/>
    <row r="1778" hidden="1" x14ac:dyDescent="0.25"/>
    <row r="1779" hidden="1" x14ac:dyDescent="0.25"/>
    <row r="1780" hidden="1" x14ac:dyDescent="0.25"/>
    <row r="1781" hidden="1" x14ac:dyDescent="0.25"/>
    <row r="1782" hidden="1" x14ac:dyDescent="0.25"/>
    <row r="1783" hidden="1" x14ac:dyDescent="0.25"/>
    <row r="1784" hidden="1" x14ac:dyDescent="0.25"/>
    <row r="1785" hidden="1" x14ac:dyDescent="0.25"/>
    <row r="1786" hidden="1" x14ac:dyDescent="0.25"/>
    <row r="1787" hidden="1" x14ac:dyDescent="0.25"/>
    <row r="1788" hidden="1" x14ac:dyDescent="0.25"/>
    <row r="1789" hidden="1" x14ac:dyDescent="0.25"/>
    <row r="1790" hidden="1" x14ac:dyDescent="0.25"/>
    <row r="1791" hidden="1" x14ac:dyDescent="0.25"/>
    <row r="1792" hidden="1" x14ac:dyDescent="0.25"/>
    <row r="1793" hidden="1" x14ac:dyDescent="0.25"/>
    <row r="1794" hidden="1" x14ac:dyDescent="0.25"/>
    <row r="1795" hidden="1" x14ac:dyDescent="0.25"/>
    <row r="1796" hidden="1" x14ac:dyDescent="0.25"/>
    <row r="1797" hidden="1" x14ac:dyDescent="0.25"/>
    <row r="1798" hidden="1" x14ac:dyDescent="0.25"/>
    <row r="1799" hidden="1" x14ac:dyDescent="0.25"/>
    <row r="1800" hidden="1" x14ac:dyDescent="0.25"/>
    <row r="1801" hidden="1" x14ac:dyDescent="0.25"/>
    <row r="1802" hidden="1" x14ac:dyDescent="0.25"/>
    <row r="1803" hidden="1" x14ac:dyDescent="0.25"/>
    <row r="1804" hidden="1" x14ac:dyDescent="0.25"/>
    <row r="1805" hidden="1" x14ac:dyDescent="0.25"/>
    <row r="1806" hidden="1" x14ac:dyDescent="0.25"/>
    <row r="1807" hidden="1" x14ac:dyDescent="0.25"/>
    <row r="1808" hidden="1" x14ac:dyDescent="0.25"/>
    <row r="1809" hidden="1" x14ac:dyDescent="0.25"/>
    <row r="1810" hidden="1" x14ac:dyDescent="0.25"/>
    <row r="1811" hidden="1" x14ac:dyDescent="0.25"/>
    <row r="1812" hidden="1" x14ac:dyDescent="0.25"/>
    <row r="1813" hidden="1" x14ac:dyDescent="0.25"/>
    <row r="1814" hidden="1" x14ac:dyDescent="0.25"/>
    <row r="1815" hidden="1" x14ac:dyDescent="0.25"/>
    <row r="1816" hidden="1" x14ac:dyDescent="0.25"/>
    <row r="1817" hidden="1" x14ac:dyDescent="0.25"/>
    <row r="1818" hidden="1" x14ac:dyDescent="0.25"/>
    <row r="1819" hidden="1" x14ac:dyDescent="0.25"/>
    <row r="1820" hidden="1" x14ac:dyDescent="0.25"/>
    <row r="1821" hidden="1" x14ac:dyDescent="0.25"/>
    <row r="1822" hidden="1" x14ac:dyDescent="0.25"/>
    <row r="1823" hidden="1" x14ac:dyDescent="0.25"/>
    <row r="1824" hidden="1" x14ac:dyDescent="0.25"/>
    <row r="1825" hidden="1" x14ac:dyDescent="0.25"/>
    <row r="1826" hidden="1" x14ac:dyDescent="0.25"/>
    <row r="1827" hidden="1" x14ac:dyDescent="0.25"/>
    <row r="1828" hidden="1" x14ac:dyDescent="0.25"/>
    <row r="1829" hidden="1" x14ac:dyDescent="0.25"/>
    <row r="1830" hidden="1" x14ac:dyDescent="0.25"/>
    <row r="1831" hidden="1" x14ac:dyDescent="0.25"/>
    <row r="1832" hidden="1" x14ac:dyDescent="0.25"/>
    <row r="1833" hidden="1" x14ac:dyDescent="0.25"/>
    <row r="1834" hidden="1" x14ac:dyDescent="0.25"/>
    <row r="1835" hidden="1" x14ac:dyDescent="0.25"/>
    <row r="1836" hidden="1" x14ac:dyDescent="0.25"/>
    <row r="1837" hidden="1" x14ac:dyDescent="0.25"/>
    <row r="1838" hidden="1" x14ac:dyDescent="0.25"/>
    <row r="1839" hidden="1" x14ac:dyDescent="0.25"/>
    <row r="1840" hidden="1" x14ac:dyDescent="0.25"/>
    <row r="1841" hidden="1" x14ac:dyDescent="0.25"/>
    <row r="1842" hidden="1" x14ac:dyDescent="0.25"/>
    <row r="1843" hidden="1" x14ac:dyDescent="0.25"/>
    <row r="1844" hidden="1" x14ac:dyDescent="0.25"/>
    <row r="1845" hidden="1" x14ac:dyDescent="0.25"/>
    <row r="1846" hidden="1" x14ac:dyDescent="0.25"/>
    <row r="1847" hidden="1" x14ac:dyDescent="0.25"/>
    <row r="1848" hidden="1" x14ac:dyDescent="0.25"/>
    <row r="1849" hidden="1" x14ac:dyDescent="0.25"/>
    <row r="1850" hidden="1" x14ac:dyDescent="0.25"/>
    <row r="1851" hidden="1" x14ac:dyDescent="0.25"/>
    <row r="1852" hidden="1" x14ac:dyDescent="0.25"/>
    <row r="1853" hidden="1" x14ac:dyDescent="0.25"/>
    <row r="1854" hidden="1" x14ac:dyDescent="0.25"/>
    <row r="1855" hidden="1" x14ac:dyDescent="0.25"/>
    <row r="1856" hidden="1" x14ac:dyDescent="0.25"/>
    <row r="1857" hidden="1" x14ac:dyDescent="0.25"/>
    <row r="1858" hidden="1" x14ac:dyDescent="0.25"/>
    <row r="1859" hidden="1" x14ac:dyDescent="0.25"/>
    <row r="1860" hidden="1" x14ac:dyDescent="0.25"/>
    <row r="1861" hidden="1" x14ac:dyDescent="0.25"/>
    <row r="1862" hidden="1" x14ac:dyDescent="0.25"/>
    <row r="1863" hidden="1" x14ac:dyDescent="0.25"/>
    <row r="1864" hidden="1" x14ac:dyDescent="0.25"/>
    <row r="1865" hidden="1" x14ac:dyDescent="0.25"/>
    <row r="1866" hidden="1" x14ac:dyDescent="0.25"/>
    <row r="1867" hidden="1" x14ac:dyDescent="0.25"/>
    <row r="1868" hidden="1" x14ac:dyDescent="0.25"/>
    <row r="1869" hidden="1" x14ac:dyDescent="0.25"/>
    <row r="1870" hidden="1" x14ac:dyDescent="0.25"/>
    <row r="1871" hidden="1" x14ac:dyDescent="0.25"/>
    <row r="1872" hidden="1" x14ac:dyDescent="0.25"/>
    <row r="1873" hidden="1" x14ac:dyDescent="0.25"/>
    <row r="1874" hidden="1" x14ac:dyDescent="0.25"/>
    <row r="1875" hidden="1" x14ac:dyDescent="0.25"/>
    <row r="1876" hidden="1" x14ac:dyDescent="0.25"/>
    <row r="1877" hidden="1" x14ac:dyDescent="0.25"/>
    <row r="1878" hidden="1" x14ac:dyDescent="0.25"/>
    <row r="1879" hidden="1" x14ac:dyDescent="0.25"/>
    <row r="1880" hidden="1" x14ac:dyDescent="0.25"/>
    <row r="1881" hidden="1" x14ac:dyDescent="0.25"/>
    <row r="1882" hidden="1" x14ac:dyDescent="0.25"/>
    <row r="1883" hidden="1" x14ac:dyDescent="0.25"/>
    <row r="1884" hidden="1" x14ac:dyDescent="0.25"/>
    <row r="1885" hidden="1" x14ac:dyDescent="0.25"/>
    <row r="1886" hidden="1" x14ac:dyDescent="0.25"/>
    <row r="1887" hidden="1" x14ac:dyDescent="0.25"/>
    <row r="1888" hidden="1" x14ac:dyDescent="0.25"/>
    <row r="1889" hidden="1" x14ac:dyDescent="0.25"/>
    <row r="1890" hidden="1" x14ac:dyDescent="0.25"/>
    <row r="1891" hidden="1" x14ac:dyDescent="0.25"/>
    <row r="1892" hidden="1" x14ac:dyDescent="0.25"/>
    <row r="1893" hidden="1" x14ac:dyDescent="0.25"/>
    <row r="1894" hidden="1" x14ac:dyDescent="0.25"/>
    <row r="1895" hidden="1" x14ac:dyDescent="0.25"/>
    <row r="1896" hidden="1" x14ac:dyDescent="0.25"/>
    <row r="1897" hidden="1" x14ac:dyDescent="0.25"/>
    <row r="1898" hidden="1" x14ac:dyDescent="0.25"/>
    <row r="1899" hidden="1" x14ac:dyDescent="0.25"/>
    <row r="1900" hidden="1" x14ac:dyDescent="0.25"/>
    <row r="1901" hidden="1" x14ac:dyDescent="0.25"/>
    <row r="1902" hidden="1" x14ac:dyDescent="0.25"/>
    <row r="1903" hidden="1" x14ac:dyDescent="0.25"/>
    <row r="1904" hidden="1" x14ac:dyDescent="0.25"/>
    <row r="1905" hidden="1" x14ac:dyDescent="0.25"/>
    <row r="1906" hidden="1" x14ac:dyDescent="0.25"/>
    <row r="1907" hidden="1" x14ac:dyDescent="0.25"/>
    <row r="1908" hidden="1" x14ac:dyDescent="0.25"/>
    <row r="1909" hidden="1" x14ac:dyDescent="0.25"/>
    <row r="1910" hidden="1" x14ac:dyDescent="0.25"/>
    <row r="1911" hidden="1" x14ac:dyDescent="0.25"/>
    <row r="1912" hidden="1" x14ac:dyDescent="0.25"/>
    <row r="1913" hidden="1" x14ac:dyDescent="0.25"/>
    <row r="1914" hidden="1" x14ac:dyDescent="0.25"/>
    <row r="1915" hidden="1" x14ac:dyDescent="0.25"/>
    <row r="1916" hidden="1" x14ac:dyDescent="0.25"/>
    <row r="1917" hidden="1" x14ac:dyDescent="0.25"/>
    <row r="1918" hidden="1" x14ac:dyDescent="0.25"/>
    <row r="1919" hidden="1" x14ac:dyDescent="0.25"/>
    <row r="1920" hidden="1" x14ac:dyDescent="0.25"/>
    <row r="1921" hidden="1" x14ac:dyDescent="0.25"/>
    <row r="1922" hidden="1" x14ac:dyDescent="0.25"/>
    <row r="1923" hidden="1" x14ac:dyDescent="0.25"/>
    <row r="1924" hidden="1" x14ac:dyDescent="0.25"/>
    <row r="1925" hidden="1" x14ac:dyDescent="0.25"/>
    <row r="1926" hidden="1" x14ac:dyDescent="0.25"/>
    <row r="1927" hidden="1" x14ac:dyDescent="0.25"/>
    <row r="1928" hidden="1" x14ac:dyDescent="0.25"/>
    <row r="1929" hidden="1" x14ac:dyDescent="0.25"/>
    <row r="1930" hidden="1" x14ac:dyDescent="0.25"/>
    <row r="1931" hidden="1" x14ac:dyDescent="0.25"/>
    <row r="1932" hidden="1" x14ac:dyDescent="0.25"/>
    <row r="1933" hidden="1" x14ac:dyDescent="0.25"/>
    <row r="1934" hidden="1" x14ac:dyDescent="0.25"/>
    <row r="1935" hidden="1" x14ac:dyDescent="0.25"/>
    <row r="1936" hidden="1" x14ac:dyDescent="0.25"/>
    <row r="1937" hidden="1" x14ac:dyDescent="0.25"/>
    <row r="1938" hidden="1" x14ac:dyDescent="0.25"/>
    <row r="1939" hidden="1" x14ac:dyDescent="0.25"/>
    <row r="1940" hidden="1" x14ac:dyDescent="0.25"/>
    <row r="1941" hidden="1" x14ac:dyDescent="0.25"/>
    <row r="1942" hidden="1" x14ac:dyDescent="0.25"/>
    <row r="1943" hidden="1" x14ac:dyDescent="0.25"/>
    <row r="1944" hidden="1" x14ac:dyDescent="0.25"/>
    <row r="1945" hidden="1" x14ac:dyDescent="0.25"/>
    <row r="1946" hidden="1" x14ac:dyDescent="0.25"/>
    <row r="1947" hidden="1" x14ac:dyDescent="0.25"/>
    <row r="1948" hidden="1" x14ac:dyDescent="0.25"/>
    <row r="1949" hidden="1" x14ac:dyDescent="0.25"/>
    <row r="1950" hidden="1" x14ac:dyDescent="0.25"/>
    <row r="1951" hidden="1" x14ac:dyDescent="0.25"/>
    <row r="1952" hidden="1" x14ac:dyDescent="0.25"/>
    <row r="1953" hidden="1" x14ac:dyDescent="0.25"/>
    <row r="1954" hidden="1" x14ac:dyDescent="0.25"/>
    <row r="1955" hidden="1" x14ac:dyDescent="0.25"/>
    <row r="1956" hidden="1" x14ac:dyDescent="0.25"/>
    <row r="1957" hidden="1" x14ac:dyDescent="0.25"/>
    <row r="1958" hidden="1" x14ac:dyDescent="0.25"/>
    <row r="1959" hidden="1" x14ac:dyDescent="0.25"/>
    <row r="1960" hidden="1" x14ac:dyDescent="0.25"/>
    <row r="1961" hidden="1" x14ac:dyDescent="0.25"/>
    <row r="1962" hidden="1" x14ac:dyDescent="0.25"/>
    <row r="1963" hidden="1" x14ac:dyDescent="0.25"/>
    <row r="1964" hidden="1" x14ac:dyDescent="0.25"/>
    <row r="1965" hidden="1" x14ac:dyDescent="0.25"/>
    <row r="1966" hidden="1" x14ac:dyDescent="0.25"/>
    <row r="1967" hidden="1" x14ac:dyDescent="0.25"/>
    <row r="1968" hidden="1" x14ac:dyDescent="0.25"/>
    <row r="1969" hidden="1" x14ac:dyDescent="0.25"/>
    <row r="1970" hidden="1" x14ac:dyDescent="0.25"/>
    <row r="1971" hidden="1" x14ac:dyDescent="0.25"/>
    <row r="1972" hidden="1" x14ac:dyDescent="0.25"/>
    <row r="1973" hidden="1" x14ac:dyDescent="0.25"/>
    <row r="1974" hidden="1" x14ac:dyDescent="0.25"/>
    <row r="1975" hidden="1" x14ac:dyDescent="0.25"/>
    <row r="1976" hidden="1" x14ac:dyDescent="0.25"/>
    <row r="1977" hidden="1" x14ac:dyDescent="0.25"/>
    <row r="1978" hidden="1" x14ac:dyDescent="0.25"/>
    <row r="1979" hidden="1" x14ac:dyDescent="0.25"/>
    <row r="1980" hidden="1" x14ac:dyDescent="0.25"/>
    <row r="1981" hidden="1" x14ac:dyDescent="0.25"/>
    <row r="1982" hidden="1" x14ac:dyDescent="0.25"/>
    <row r="1983" hidden="1" x14ac:dyDescent="0.25"/>
    <row r="1984" hidden="1" x14ac:dyDescent="0.25"/>
    <row r="1985" spans="1:1" hidden="1" x14ac:dyDescent="0.25"/>
    <row r="1986" spans="1:1" hidden="1" x14ac:dyDescent="0.25"/>
    <row r="1987" spans="1:1" hidden="1" x14ac:dyDescent="0.25"/>
    <row r="1988" spans="1:1" hidden="1" x14ac:dyDescent="0.25"/>
    <row r="1989" spans="1:1" hidden="1" x14ac:dyDescent="0.25"/>
    <row r="1990" spans="1:1" hidden="1" x14ac:dyDescent="0.25"/>
    <row r="1991" spans="1:1" hidden="1" x14ac:dyDescent="0.25"/>
    <row r="1992" spans="1:1" hidden="1" x14ac:dyDescent="0.25"/>
    <row r="1993" spans="1:1" hidden="1" x14ac:dyDescent="0.25"/>
    <row r="1994" spans="1:1" hidden="1" x14ac:dyDescent="0.25"/>
    <row r="1995" spans="1:1" hidden="1" x14ac:dyDescent="0.25"/>
    <row r="1996" spans="1:1" hidden="1" x14ac:dyDescent="0.25"/>
    <row r="1997" spans="1:1" hidden="1" x14ac:dyDescent="0.25"/>
    <row r="1998" spans="1:1" hidden="1" x14ac:dyDescent="0.25"/>
    <row r="1999" spans="1:1" hidden="1" x14ac:dyDescent="0.25"/>
    <row r="2000" spans="1:1" hidden="1" x14ac:dyDescent="0.25">
      <c r="A2000" s="163" t="s">
        <v>62</v>
      </c>
    </row>
    <row r="2001" spans="1:1" hidden="1" x14ac:dyDescent="0.25">
      <c r="A2001" s="163">
        <v>1</v>
      </c>
    </row>
    <row r="2002" spans="1:1" hidden="1" x14ac:dyDescent="0.25">
      <c r="A2002" s="163" t="s">
        <v>85</v>
      </c>
    </row>
  </sheetData>
  <sheetProtection algorithmName="SHA-512" hashValue="8QULJfSXkF1qhFthB8dkTtGhactqBihrZf3yBQiOysiMSeFMWD5X+RaixdNLVAs5kaM3K9rkA1ty3gcR450rbw==" saltValue="B5DI7GzP+CKu6JxNmP1drw==" spinCount="100000" sheet="1" objects="1" scenarios="1" selectLockedCells="1"/>
  <sortState ref="DA75:DA85">
    <sortCondition ref="DA143"/>
  </sortState>
  <mergeCells count="169">
    <mergeCell ref="H87:AJ88"/>
    <mergeCell ref="AL2:AN2"/>
    <mergeCell ref="BH83:CJ84"/>
    <mergeCell ref="BD70:CJ70"/>
    <mergeCell ref="BH75:CJ76"/>
    <mergeCell ref="BH79:CJ80"/>
    <mergeCell ref="BH73:CJ74"/>
    <mergeCell ref="BH81:CJ82"/>
    <mergeCell ref="BH77:CJ78"/>
    <mergeCell ref="BE41:BX41"/>
    <mergeCell ref="BE42:BX42"/>
    <mergeCell ref="BE43:BX43"/>
    <mergeCell ref="BE64:BX64"/>
    <mergeCell ref="BE65:BX65"/>
    <mergeCell ref="BE66:BX66"/>
    <mergeCell ref="BD31:CJ31"/>
    <mergeCell ref="BD36:CJ36"/>
    <mergeCell ref="BE37:BX37"/>
    <mergeCell ref="BP133:CI133"/>
    <mergeCell ref="BP132:CI132"/>
    <mergeCell ref="BP134:CI134"/>
    <mergeCell ref="BE100:BX100"/>
    <mergeCell ref="BE101:BX101"/>
    <mergeCell ref="BE102:BX102"/>
    <mergeCell ref="BH123:CJ124"/>
    <mergeCell ref="BD126:CJ126"/>
    <mergeCell ref="BE127:BX127"/>
    <mergeCell ref="BE128:BX128"/>
    <mergeCell ref="BE129:BX129"/>
    <mergeCell ref="BD131:CJ131"/>
    <mergeCell ref="BH121:CJ122"/>
    <mergeCell ref="BH107:CJ108"/>
    <mergeCell ref="BH119:CJ120"/>
    <mergeCell ref="BH117:CJ118"/>
    <mergeCell ref="BD104:CJ104"/>
    <mergeCell ref="BH109:CJ110"/>
    <mergeCell ref="BH113:CJ114"/>
    <mergeCell ref="BH115:CJ116"/>
    <mergeCell ref="BH111:CJ112"/>
    <mergeCell ref="BP93:CI93"/>
    <mergeCell ref="BP94:CI94"/>
    <mergeCell ref="BP95:CI95"/>
    <mergeCell ref="BE49:BX49"/>
    <mergeCell ref="BE50:BX50"/>
    <mergeCell ref="BE51:BX51"/>
    <mergeCell ref="BD53:CJ53"/>
    <mergeCell ref="BD58:CJ58"/>
    <mergeCell ref="BE60:BX60"/>
    <mergeCell ref="BD92:CJ92"/>
    <mergeCell ref="BD97:CJ97"/>
    <mergeCell ref="BE99:BX99"/>
    <mergeCell ref="BH89:CJ90"/>
    <mergeCell ref="BH85:CJ86"/>
    <mergeCell ref="BH87:CJ88"/>
    <mergeCell ref="BD24:CJ24"/>
    <mergeCell ref="BE25:BX25"/>
    <mergeCell ref="BE26:BX26"/>
    <mergeCell ref="D14:AJ14"/>
    <mergeCell ref="BE18:BX18"/>
    <mergeCell ref="BE19:BX19"/>
    <mergeCell ref="E28:X28"/>
    <mergeCell ref="E37:X37"/>
    <mergeCell ref="E38:X38"/>
    <mergeCell ref="E39:X39"/>
    <mergeCell ref="E40:X40"/>
    <mergeCell ref="E41:X41"/>
    <mergeCell ref="E42:X42"/>
    <mergeCell ref="E43:X43"/>
    <mergeCell ref="D45:AJ45"/>
    <mergeCell ref="D53:AJ53"/>
    <mergeCell ref="D58:AJ58"/>
    <mergeCell ref="D31:AJ31"/>
    <mergeCell ref="D36:AJ36"/>
    <mergeCell ref="D6:AJ6"/>
    <mergeCell ref="D24:AJ24"/>
    <mergeCell ref="D21:AJ21"/>
    <mergeCell ref="E65:X65"/>
    <mergeCell ref="E66:X66"/>
    <mergeCell ref="BE61:BX61"/>
    <mergeCell ref="BE62:BX62"/>
    <mergeCell ref="BE63:BX63"/>
    <mergeCell ref="BE27:BX27"/>
    <mergeCell ref="BE28:BX28"/>
    <mergeCell ref="BE29:BX29"/>
    <mergeCell ref="BD21:CJ21"/>
    <mergeCell ref="BS22:CC22"/>
    <mergeCell ref="BD45:CJ45"/>
    <mergeCell ref="BE46:BX46"/>
    <mergeCell ref="BE47:BX47"/>
    <mergeCell ref="BE48:BX48"/>
    <mergeCell ref="BE38:BX38"/>
    <mergeCell ref="BE39:BX39"/>
    <mergeCell ref="BE40:BX40"/>
    <mergeCell ref="BD14:CJ14"/>
    <mergeCell ref="BE15:BX15"/>
    <mergeCell ref="BE16:BX16"/>
    <mergeCell ref="BE17:BX17"/>
    <mergeCell ref="P134:AI134"/>
    <mergeCell ref="P93:AI93"/>
    <mergeCell ref="P94:AI94"/>
    <mergeCell ref="P95:AI95"/>
    <mergeCell ref="BD6:CJ6"/>
    <mergeCell ref="BE7:BX7"/>
    <mergeCell ref="BE8:BX8"/>
    <mergeCell ref="BE9:BX9"/>
    <mergeCell ref="BE10:BX10"/>
    <mergeCell ref="BE11:BX11"/>
    <mergeCell ref="BE12:BX12"/>
    <mergeCell ref="D131:AJ131"/>
    <mergeCell ref="D92:AJ92"/>
    <mergeCell ref="D97:AJ97"/>
    <mergeCell ref="D70:AJ70"/>
    <mergeCell ref="E128:X128"/>
    <mergeCell ref="E127:X127"/>
    <mergeCell ref="E29:X29"/>
    <mergeCell ref="E129:X129"/>
    <mergeCell ref="E99:X99"/>
    <mergeCell ref="E100:X100"/>
    <mergeCell ref="E101:X101"/>
    <mergeCell ref="E102:X102"/>
    <mergeCell ref="H75:AJ76"/>
    <mergeCell ref="AG138:AJ138"/>
    <mergeCell ref="CK1:CN1"/>
    <mergeCell ref="E46:X46"/>
    <mergeCell ref="E47:X47"/>
    <mergeCell ref="E48:X48"/>
    <mergeCell ref="E49:X49"/>
    <mergeCell ref="E50:X50"/>
    <mergeCell ref="E51:X51"/>
    <mergeCell ref="S22:AC22"/>
    <mergeCell ref="E15:X15"/>
    <mergeCell ref="E16:X16"/>
    <mergeCell ref="E17:X17"/>
    <mergeCell ref="E18:X18"/>
    <mergeCell ref="E19:X19"/>
    <mergeCell ref="E7:X7"/>
    <mergeCell ref="E8:X8"/>
    <mergeCell ref="E9:X9"/>
    <mergeCell ref="E10:X10"/>
    <mergeCell ref="H111:AJ112"/>
    <mergeCell ref="H121:AJ122"/>
    <mergeCell ref="H107:AJ108"/>
    <mergeCell ref="H119:AJ120"/>
    <mergeCell ref="H117:AJ118"/>
    <mergeCell ref="H123:AJ124"/>
    <mergeCell ref="E11:X11"/>
    <mergeCell ref="E12:X12"/>
    <mergeCell ref="E25:X25"/>
    <mergeCell ref="E26:X26"/>
    <mergeCell ref="E27:X27"/>
    <mergeCell ref="P133:AI133"/>
    <mergeCell ref="E60:X60"/>
    <mergeCell ref="E61:X61"/>
    <mergeCell ref="E62:X62"/>
    <mergeCell ref="E63:X63"/>
    <mergeCell ref="E64:X64"/>
    <mergeCell ref="D126:AJ126"/>
    <mergeCell ref="H83:AJ84"/>
    <mergeCell ref="P132:AI132"/>
    <mergeCell ref="D104:AJ104"/>
    <mergeCell ref="H109:AJ110"/>
    <mergeCell ref="H113:AJ114"/>
    <mergeCell ref="H115:AJ116"/>
    <mergeCell ref="H79:AJ80"/>
    <mergeCell ref="H73:AJ74"/>
    <mergeCell ref="H81:AJ82"/>
    <mergeCell ref="H77:AJ78"/>
    <mergeCell ref="H89:AJ90"/>
    <mergeCell ref="H85:AJ86"/>
  </mergeCells>
  <conditionalFormatting sqref="AL2:AN2">
    <cfRule type="cellIs" dxfId="79" priority="101" stopIfTrue="1" operator="equal">
      <formula>"Anzeigen!"</formula>
    </cfRule>
  </conditionalFormatting>
  <conditionalFormatting sqref="AL5:AN61 AL63:AN100 AL103:AN140">
    <cfRule type="expression" dxfId="78" priority="100">
      <formula>AND($AL$2="Nicht anzeigen!",COUNT($AL$5:$AL$135)&lt;COUNT($AN$5:$AN$135))</formula>
    </cfRule>
  </conditionalFormatting>
  <conditionalFormatting sqref="BG227:BG246">
    <cfRule type="expression" dxfId="77" priority="98">
      <formula>_xlfn.ISFORMULA($BG227)=FALSE</formula>
    </cfRule>
  </conditionalFormatting>
  <conditionalFormatting sqref="BG249:BG268">
    <cfRule type="expression" dxfId="76" priority="97">
      <formula>_xlfn.ISFORMULA($BG249)=FALSE</formula>
    </cfRule>
  </conditionalFormatting>
  <conditionalFormatting sqref="BG271:BG290">
    <cfRule type="expression" dxfId="75" priority="96">
      <formula>_xlfn.ISFORMULA($BG271)=FALSE</formula>
    </cfRule>
  </conditionalFormatting>
  <conditionalFormatting sqref="BG293:BG312">
    <cfRule type="expression" dxfId="74" priority="95">
      <formula>_xlfn.ISFORMULA($BG293)=FALSE</formula>
    </cfRule>
  </conditionalFormatting>
  <conditionalFormatting sqref="BG139 BG141 BG153:BG154 BG146:BG148 BG150">
    <cfRule type="expression" dxfId="73" priority="93">
      <formula>MID(BW139,1,1)="F"</formula>
    </cfRule>
    <cfRule type="expression" dxfId="72" priority="94">
      <formula>_xlfn.ISFORMULA($BG139)=FALSE</formula>
    </cfRule>
  </conditionalFormatting>
  <conditionalFormatting sqref="BG140">
    <cfRule type="expression" dxfId="71" priority="71">
      <formula>MID(BW140,1,1)="F"</formula>
    </cfRule>
    <cfRule type="expression" dxfId="70" priority="72">
      <formula>_xlfn.ISFORMULA($BG140)=FALSE</formula>
    </cfRule>
  </conditionalFormatting>
  <conditionalFormatting sqref="BG144">
    <cfRule type="expression" dxfId="69" priority="69">
      <formula>MID(BW144,1,1)="F"</formula>
    </cfRule>
    <cfRule type="expression" dxfId="68" priority="70">
      <formula>_xlfn.ISFORMULA($BG144)=FALSE</formula>
    </cfRule>
  </conditionalFormatting>
  <conditionalFormatting sqref="BG152">
    <cfRule type="expression" dxfId="67" priority="67">
      <formula>MID(BW152,1,1)="F"</formula>
    </cfRule>
    <cfRule type="expression" dxfId="66" priority="68">
      <formula>_xlfn.ISFORMULA($BG152)=FALSE</formula>
    </cfRule>
  </conditionalFormatting>
  <conditionalFormatting sqref="BG155">
    <cfRule type="expression" dxfId="65" priority="65">
      <formula>MID(BW155,1,1)="F"</formula>
    </cfRule>
    <cfRule type="expression" dxfId="64" priority="66">
      <formula>_xlfn.ISFORMULA($BG155)=FALSE</formula>
    </cfRule>
  </conditionalFormatting>
  <conditionalFormatting sqref="BG156">
    <cfRule type="expression" dxfId="63" priority="63">
      <formula>MID(BW156,1,1)="F"</formula>
    </cfRule>
    <cfRule type="expression" dxfId="62" priority="64">
      <formula>_xlfn.ISFORMULA($BG156)=FALSE</formula>
    </cfRule>
  </conditionalFormatting>
  <conditionalFormatting sqref="BG157 BG151 BG149 BG145 BG143">
    <cfRule type="expression" dxfId="61" priority="61">
      <formula>MID(BW143,1,1)="F"</formula>
    </cfRule>
    <cfRule type="expression" dxfId="60" priority="62">
      <formula>_xlfn.ISFORMULA($BG143)=FALSE</formula>
    </cfRule>
  </conditionalFormatting>
  <conditionalFormatting sqref="BG142">
    <cfRule type="expression" dxfId="59" priority="57">
      <formula>MID(BW142,1,1)="F"</formula>
    </cfRule>
    <cfRule type="expression" dxfId="58" priority="58">
      <formula>_xlfn.ISFORMULA($BG142)=FALSE</formula>
    </cfRule>
  </conditionalFormatting>
  <conditionalFormatting sqref="BG158">
    <cfRule type="expression" dxfId="57" priority="59">
      <formula>MID(BW158,1,1)="F"</formula>
    </cfRule>
    <cfRule type="expression" dxfId="56" priority="60">
      <formula>_xlfn.ISFORMULA($BG158)=FALSE</formula>
    </cfRule>
  </conditionalFormatting>
  <conditionalFormatting sqref="BG161 BG163 BG175:BG176 BG168:BG170 BG172">
    <cfRule type="expression" dxfId="55" priority="55">
      <formula>MID(BW161,1,1)="F"</formula>
    </cfRule>
    <cfRule type="expression" dxfId="54" priority="56">
      <formula>_xlfn.ISFORMULA($BG161)=FALSE</formula>
    </cfRule>
  </conditionalFormatting>
  <conditionalFormatting sqref="BG162">
    <cfRule type="expression" dxfId="53" priority="53">
      <formula>MID(BW162,1,1)="F"</formula>
    </cfRule>
    <cfRule type="expression" dxfId="52" priority="54">
      <formula>_xlfn.ISFORMULA($BG162)=FALSE</formula>
    </cfRule>
  </conditionalFormatting>
  <conditionalFormatting sqref="BG177">
    <cfRule type="expression" dxfId="51" priority="47">
      <formula>MID(BW177,1,1)="F"</formula>
    </cfRule>
    <cfRule type="expression" dxfId="50" priority="48">
      <formula>_xlfn.ISFORMULA($BG177)=FALSE</formula>
    </cfRule>
  </conditionalFormatting>
  <conditionalFormatting sqref="BG174">
    <cfRule type="expression" dxfId="49" priority="49">
      <formula>MID(BW174,1,1)="F"</formula>
    </cfRule>
    <cfRule type="expression" dxfId="48" priority="50">
      <formula>_xlfn.ISFORMULA($BG174)=FALSE</formula>
    </cfRule>
  </conditionalFormatting>
  <conditionalFormatting sqref="BG178">
    <cfRule type="expression" dxfId="47" priority="45">
      <formula>MID(BW178,1,1)="F"</formula>
    </cfRule>
    <cfRule type="expression" dxfId="46" priority="46">
      <formula>_xlfn.ISFORMULA($BG178)=FALSE</formula>
    </cfRule>
  </conditionalFormatting>
  <conditionalFormatting sqref="BG179 BG173 BG171 BG167 BG165">
    <cfRule type="expression" dxfId="45" priority="43">
      <formula>MID(BW165,1,1)="F"</formula>
    </cfRule>
    <cfRule type="expression" dxfId="44" priority="44">
      <formula>_xlfn.ISFORMULA($BG165)=FALSE</formula>
    </cfRule>
  </conditionalFormatting>
  <conditionalFormatting sqref="BG166">
    <cfRule type="expression" dxfId="43" priority="51">
      <formula>MID(BW166,1,1)="F"</formula>
    </cfRule>
    <cfRule type="expression" dxfId="42" priority="52">
      <formula>_xlfn.ISFORMULA($BG166)=FALSE</formula>
    </cfRule>
  </conditionalFormatting>
  <conditionalFormatting sqref="BG164">
    <cfRule type="expression" dxfId="41" priority="39">
      <formula>MID(BW164,1,1)="F"</formula>
    </cfRule>
    <cfRule type="expression" dxfId="40" priority="40">
      <formula>_xlfn.ISFORMULA($BG164)=FALSE</formula>
    </cfRule>
  </conditionalFormatting>
  <conditionalFormatting sqref="BG180">
    <cfRule type="expression" dxfId="39" priority="41">
      <formula>MID(BW180,1,1)="F"</formula>
    </cfRule>
    <cfRule type="expression" dxfId="38" priority="42">
      <formula>_xlfn.ISFORMULA($BG180)=FALSE</formula>
    </cfRule>
  </conditionalFormatting>
  <conditionalFormatting sqref="BG183 BG185 BG197:BG198 BG190:BG192 BG194">
    <cfRule type="expression" dxfId="37" priority="37">
      <formula>MID(BW183,1,1)="F"</formula>
    </cfRule>
    <cfRule type="expression" dxfId="36" priority="38">
      <formula>_xlfn.ISFORMULA($BG183)=FALSE</formula>
    </cfRule>
  </conditionalFormatting>
  <conditionalFormatting sqref="BG184">
    <cfRule type="expression" dxfId="35" priority="35">
      <formula>MID(BW184,1,1)="F"</formula>
    </cfRule>
    <cfRule type="expression" dxfId="34" priority="36">
      <formula>_xlfn.ISFORMULA($BG184)=FALSE</formula>
    </cfRule>
  </conditionalFormatting>
  <conditionalFormatting sqref="BG199">
    <cfRule type="expression" dxfId="33" priority="29">
      <formula>MID(BW199,1,1)="F"</formula>
    </cfRule>
    <cfRule type="expression" dxfId="32" priority="30">
      <formula>_xlfn.ISFORMULA($BG199)=FALSE</formula>
    </cfRule>
  </conditionalFormatting>
  <conditionalFormatting sqref="BG196">
    <cfRule type="expression" dxfId="31" priority="31">
      <formula>MID(BW196,1,1)="F"</formula>
    </cfRule>
    <cfRule type="expression" dxfId="30" priority="32">
      <formula>_xlfn.ISFORMULA($BG196)=FALSE</formula>
    </cfRule>
  </conditionalFormatting>
  <conditionalFormatting sqref="BG200">
    <cfRule type="expression" dxfId="29" priority="27">
      <formula>MID(BW200,1,1)="F"</formula>
    </cfRule>
    <cfRule type="expression" dxfId="28" priority="28">
      <formula>_xlfn.ISFORMULA($BG200)=FALSE</formula>
    </cfRule>
  </conditionalFormatting>
  <conditionalFormatting sqref="BG201 BG195 BG193 BG189 BG187">
    <cfRule type="expression" dxfId="27" priority="25">
      <formula>MID(BW187,1,1)="F"</formula>
    </cfRule>
    <cfRule type="expression" dxfId="26" priority="26">
      <formula>_xlfn.ISFORMULA($BG187)=FALSE</formula>
    </cfRule>
  </conditionalFormatting>
  <conditionalFormatting sqref="BG188">
    <cfRule type="expression" dxfId="25" priority="33">
      <formula>MID(BW188,1,1)="F"</formula>
    </cfRule>
    <cfRule type="expression" dxfId="24" priority="34">
      <formula>_xlfn.ISFORMULA($BG188)=FALSE</formula>
    </cfRule>
  </conditionalFormatting>
  <conditionalFormatting sqref="BG186">
    <cfRule type="expression" dxfId="23" priority="21">
      <formula>MID(BW186,1,1)="F"</formula>
    </cfRule>
    <cfRule type="expression" dxfId="22" priority="22">
      <formula>_xlfn.ISFORMULA($BG186)=FALSE</formula>
    </cfRule>
  </conditionalFormatting>
  <conditionalFormatting sqref="BG202">
    <cfRule type="expression" dxfId="21" priority="23">
      <formula>MID(BW202,1,1)="F"</formula>
    </cfRule>
    <cfRule type="expression" dxfId="20" priority="24">
      <formula>_xlfn.ISFORMULA($BG202)=FALSE</formula>
    </cfRule>
  </conditionalFormatting>
  <conditionalFormatting sqref="BG205 BG207 BG219:BG220 BG212:BG214 BG216">
    <cfRule type="expression" dxfId="19" priority="19">
      <formula>MID(BW205,1,1)="F"</formula>
    </cfRule>
    <cfRule type="expression" dxfId="18" priority="20">
      <formula>_xlfn.ISFORMULA($BG205)=FALSE</formula>
    </cfRule>
  </conditionalFormatting>
  <conditionalFormatting sqref="BG206">
    <cfRule type="expression" dxfId="17" priority="17">
      <formula>MID(BW206,1,1)="F"</formula>
    </cfRule>
    <cfRule type="expression" dxfId="16" priority="18">
      <formula>_xlfn.ISFORMULA($BG206)=FALSE</formula>
    </cfRule>
  </conditionalFormatting>
  <conditionalFormatting sqref="BG221">
    <cfRule type="expression" dxfId="15" priority="11">
      <formula>MID(BW221,1,1)="F"</formula>
    </cfRule>
    <cfRule type="expression" dxfId="14" priority="12">
      <formula>_xlfn.ISFORMULA($BG221)=FALSE</formula>
    </cfRule>
  </conditionalFormatting>
  <conditionalFormatting sqref="BG218">
    <cfRule type="expression" dxfId="13" priority="13">
      <formula>MID(BW218,1,1)="F"</formula>
    </cfRule>
    <cfRule type="expression" dxfId="12" priority="14">
      <formula>_xlfn.ISFORMULA($BG218)=FALSE</formula>
    </cfRule>
  </conditionalFormatting>
  <conditionalFormatting sqref="BG222">
    <cfRule type="expression" dxfId="11" priority="9">
      <formula>MID(BW222,1,1)="F"</formula>
    </cfRule>
    <cfRule type="expression" dxfId="10" priority="10">
      <formula>_xlfn.ISFORMULA($BG222)=FALSE</formula>
    </cfRule>
  </conditionalFormatting>
  <conditionalFormatting sqref="BG223 BG217 BG215 BG211 BG209">
    <cfRule type="expression" dxfId="9" priority="7">
      <formula>MID(BW209,1,1)="F"</formula>
    </cfRule>
    <cfRule type="expression" dxfId="8" priority="8">
      <formula>_xlfn.ISFORMULA($BG209)=FALSE</formula>
    </cfRule>
  </conditionalFormatting>
  <conditionalFormatting sqref="BG210">
    <cfRule type="expression" dxfId="7" priority="15">
      <formula>MID(BW210,1,1)="F"</formula>
    </cfRule>
    <cfRule type="expression" dxfId="6" priority="16">
      <formula>_xlfn.ISFORMULA($BG210)=FALSE</formula>
    </cfRule>
  </conditionalFormatting>
  <conditionalFormatting sqref="BG208">
    <cfRule type="expression" dxfId="5" priority="3">
      <formula>MID(BW208,1,1)="F"</formula>
    </cfRule>
    <cfRule type="expression" dxfId="4" priority="4">
      <formula>_xlfn.ISFORMULA($BG208)=FALSE</formula>
    </cfRule>
  </conditionalFormatting>
  <conditionalFormatting sqref="BG224">
    <cfRule type="expression" dxfId="3" priority="5">
      <formula>MID(BW224,1,1)="F"</formula>
    </cfRule>
    <cfRule type="expression" dxfId="2" priority="6">
      <formula>_xlfn.ISFORMULA($BG224)=FALSE</formula>
    </cfRule>
  </conditionalFormatting>
  <conditionalFormatting sqref="AL62:AN62">
    <cfRule type="expression" dxfId="1" priority="2">
      <formula>AND($AL$2="Nicht anzeigen!",COUNT($AL$5:$AL$135)&lt;COUNT($AN$5:$AN$135))</formula>
    </cfRule>
  </conditionalFormatting>
  <conditionalFormatting sqref="AL101:AN102">
    <cfRule type="expression" dxfId="0" priority="1">
      <formula>AND($AL$2="Nicht anzeigen!",COUNT($AL$5:$AL$135)&lt;COUNT($AN$5:$AN$135))</formula>
    </cfRule>
  </conditionalFormatting>
  <dataValidations count="6">
    <dataValidation type="list" allowBlank="1" showInputMessage="1" showErrorMessage="1" sqref="BD54 BD56 BD32 BD34 BD109 BF113 BF115 BF111 BF121 BD107 BF119 BD117 BD123 BF109 BD113 BD115 BD111 BD121 BF107 BD119 BF117 BF123 BF75 BD79 BD73 BF81 BD77 BD89 BF85 BD87 BF83 BD75 BF79 BF73 BD81 BF77 BF89 BD85 BF87 BD83 D54 D56 D32 D34 D109 F113 F115 F111 F121 D107 F119 D117 D123 F109 D113 D115 D111 D121 F107 D119 F117 F123 F75 D79 D73 F81 D77 D89 F85 D87 F83 D75 F79 F73 D81 F77 F89 D85 F87 D83">
      <formula1>Ankreuzen</formula1>
    </dataValidation>
    <dataValidation type="list" allowBlank="1" showInputMessage="1" showErrorMessage="1" sqref="BE15:BX19 BE7:BX12 E15:X19 E7:X12">
      <formula1>VLMK1</formula1>
    </dataValidation>
    <dataValidation type="list" allowBlank="1" showInputMessage="1" showErrorMessage="1" sqref="BE25:BX29 BS22:CC22 BE46:BX51 E25:X29 S22:AC22 E46:X51">
      <formula1>VLMK2</formula1>
    </dataValidation>
    <dataValidation type="list" allowBlank="1" showInputMessage="1" showErrorMessage="1" sqref="BE60:BX66 BE37:BX43 E60:X66 E37:X43">
      <formula1>VLMK3</formula1>
    </dataValidation>
    <dataValidation type="list" allowBlank="1" showInputMessage="1" showErrorMessage="1" sqref="BE127:BX129 BP93:CI95 BP132:CI134 BE99:BX102 E127:X129 P93:AI95 P132:AI134 E99:X102">
      <formula1>VLMK4</formula1>
    </dataValidation>
    <dataValidation type="list" allowBlank="1" showInputMessage="1" showErrorMessage="1" sqref="AL2:AN2">
      <formula1>"Anzeigen!, Nicht anzeigen!"</formula1>
    </dataValidation>
  </dataValidations>
  <pageMargins left="0.19685039370078741" right="0.19685039370078741" top="1.1811023622047245" bottom="0.59055118110236227" header="0.39370078740157483" footer="0.39370078740157483"/>
  <pageSetup paperSize="9" scale="85" orientation="portrait" blackAndWhite="1" r:id="rId1"/>
  <headerFooter>
    <oddHeader>&amp;L&amp;G</oddHeader>
    <oddFooter>&amp;R&amp;"-,Fett Kursiv"&amp;8Seite &amp;P</oddFooter>
  </headerFooter>
  <rowBreaks count="2" manualBreakCount="2">
    <brk id="67" max="39" man="1"/>
    <brk id="96" max="39" man="1"/>
  </rowBreaks>
  <legacyDrawing r:id="rId2"/>
  <legacyDrawingHF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AG64"/>
  <sheetViews>
    <sheetView showGridLines="0" showRowColHeaders="0" zoomScaleNormal="100" workbookViewId="0">
      <pane ySplit="3" topLeftCell="A4" activePane="bottomLeft" state="frozen"/>
      <selection activeCell="E5" sqref="E5"/>
      <selection pane="bottomLeft" sqref="A1:T1"/>
    </sheetView>
  </sheetViews>
  <sheetFormatPr baseColWidth="10" defaultColWidth="0" defaultRowHeight="0" customHeight="1" zeroHeight="1" x14ac:dyDescent="0.25"/>
  <cols>
    <col min="1" max="1" width="7.42578125" style="34" hidden="1" customWidth="1"/>
    <col min="2" max="2" width="30.7109375" style="34" hidden="1" customWidth="1"/>
    <col min="3" max="3" width="1.7109375" style="34" hidden="1" customWidth="1"/>
    <col min="4" max="4" width="7.7109375" style="34" hidden="1" customWidth="1"/>
    <col min="5" max="5" width="1.7109375" style="34" hidden="1" customWidth="1"/>
    <col min="6" max="6" width="7.7109375" style="34" hidden="1" customWidth="1"/>
    <col min="7" max="7" width="24.7109375" style="34" hidden="1" customWidth="1"/>
    <col min="8" max="8" width="1.140625" style="34" hidden="1" customWidth="1"/>
    <col min="9" max="9" width="4.7109375" style="34" hidden="1" customWidth="1"/>
    <col min="10" max="10" width="1.140625" style="34" hidden="1" customWidth="1"/>
    <col min="11" max="11" width="4.7109375" style="34" hidden="1" customWidth="1"/>
    <col min="12" max="12" width="7.7109375" style="34" hidden="1" customWidth="1"/>
    <col min="13" max="13" width="4.7109375" style="34" hidden="1" customWidth="1"/>
    <col min="14" max="14" width="7.7109375" style="34" hidden="1" customWidth="1"/>
    <col min="15" max="15" width="4.7109375" style="34" hidden="1" customWidth="1"/>
    <col min="16" max="16" width="7.7109375" style="34" hidden="1" customWidth="1"/>
    <col min="17" max="17" width="4.7109375" style="34" hidden="1" customWidth="1"/>
    <col min="18" max="18" width="7.7109375" style="34" hidden="1" customWidth="1"/>
    <col min="19" max="19" width="4.7109375" style="34" hidden="1" customWidth="1"/>
    <col min="20" max="20" width="7.7109375" style="34" hidden="1" customWidth="1"/>
    <col min="21" max="22" width="4.28515625" style="34" customWidth="1"/>
    <col min="23" max="33" width="0" style="34" hidden="1" customWidth="1"/>
    <col min="34" max="16384" width="11.42578125" style="34" hidden="1"/>
  </cols>
  <sheetData>
    <row r="1" spans="1:22" ht="21.95" customHeight="1" thickBot="1" x14ac:dyDescent="0.3">
      <c r="A1" s="209" t="e">
        <f>"Bewertung Schulübung: "&amp;#REF!</f>
        <v>#REF!</v>
      </c>
      <c r="B1" s="209"/>
      <c r="C1" s="209"/>
      <c r="D1" s="209"/>
      <c r="E1" s="209"/>
      <c r="F1" s="209"/>
      <c r="G1" s="209"/>
      <c r="H1" s="209"/>
      <c r="I1" s="209"/>
      <c r="J1" s="209"/>
      <c r="K1" s="209"/>
      <c r="L1" s="209"/>
      <c r="M1" s="209"/>
      <c r="N1" s="209"/>
      <c r="O1" s="209"/>
      <c r="P1" s="209"/>
      <c r="Q1" s="209"/>
      <c r="R1" s="209"/>
      <c r="S1" s="209"/>
      <c r="T1" s="209"/>
      <c r="U1" s="32" t="e">
        <f>IF(#REF!="","",#REF!)</f>
        <v>#REF!</v>
      </c>
      <c r="V1" s="33" t="e">
        <f>#REF!</f>
        <v>#REF!</v>
      </c>
    </row>
    <row r="2" spans="1:22" ht="15" customHeight="1" x14ac:dyDescent="0.25">
      <c r="A2" s="35" t="e">
        <f>#REF!</f>
        <v>#REF!</v>
      </c>
      <c r="G2" s="36" t="e">
        <f>"Gruppe: "&amp;U1&amp;TEXT(V1,"00")</f>
        <v>#REF!</v>
      </c>
    </row>
    <row r="3" spans="1:22" ht="50.1" customHeight="1" x14ac:dyDescent="0.25">
      <c r="A3" s="37" t="e">
        <f>#REF!</f>
        <v>#REF!</v>
      </c>
    </row>
    <row r="4" spans="1:22" ht="17.100000000000001" customHeight="1" x14ac:dyDescent="0.25">
      <c r="A4" s="38" t="s">
        <v>11</v>
      </c>
      <c r="B4" s="39"/>
      <c r="C4" s="39"/>
      <c r="D4" s="40" t="e">
        <f>SUM(Bewertung!F18:F19)</f>
        <v>#REF!</v>
      </c>
      <c r="E4" s="41" t="s">
        <v>12</v>
      </c>
      <c r="F4" s="42">
        <v>100</v>
      </c>
      <c r="G4" s="43" t="s">
        <v>13</v>
      </c>
    </row>
    <row r="5" spans="1:22" ht="17.100000000000001" customHeight="1" thickBot="1" x14ac:dyDescent="0.3">
      <c r="A5" s="39"/>
      <c r="B5" s="39"/>
      <c r="C5" s="39"/>
      <c r="D5" s="40" t="e">
        <f>ROUND(SUM(D18:D19),2)</f>
        <v>#REF!</v>
      </c>
      <c r="E5" s="41" t="s">
        <v>12</v>
      </c>
      <c r="F5" s="44" t="e">
        <f>D5*F4/D4</f>
        <v>#REF!</v>
      </c>
      <c r="G5" s="45" t="s">
        <v>13</v>
      </c>
      <c r="I5" s="46" t="s">
        <v>33</v>
      </c>
    </row>
    <row r="6" spans="1:22" ht="17.100000000000001" customHeight="1" thickBot="1" x14ac:dyDescent="0.3">
      <c r="A6" s="125" t="s">
        <v>40</v>
      </c>
      <c r="B6" s="126" t="e">
        <f>IF(#REF!="","",#REF!)</f>
        <v>#REF!</v>
      </c>
      <c r="C6" s="47"/>
      <c r="D6" s="47"/>
      <c r="E6" s="47"/>
      <c r="F6" s="47"/>
      <c r="G6" s="47"/>
      <c r="H6" s="48"/>
      <c r="I6" s="49" t="e">
        <f>IF(N11="","",N11)</f>
        <v>#REF!</v>
      </c>
      <c r="K6" s="50" t="s">
        <v>14</v>
      </c>
      <c r="L6" s="51"/>
      <c r="M6" s="51"/>
      <c r="N6" s="51"/>
      <c r="O6" s="52" t="e">
        <f>SUM(IF(D18&lt;F18*50%,1,0))</f>
        <v>#REF!</v>
      </c>
      <c r="P6" s="51"/>
      <c r="Q6" s="51"/>
      <c r="R6" s="51"/>
      <c r="S6" s="51"/>
      <c r="T6" s="51"/>
      <c r="U6" s="51"/>
    </row>
    <row r="7" spans="1:22" ht="17.100000000000001" customHeight="1" x14ac:dyDescent="0.25">
      <c r="A7" s="53" t="s">
        <v>42</v>
      </c>
      <c r="B7" s="38" t="str">
        <f>Gegenstand!C2</f>
        <v xml:space="preserve">FL Verpackung und Lebensmittelkennzeichnung </v>
      </c>
      <c r="C7" s="39"/>
      <c r="D7" s="54">
        <f>Gegenstand!AL136</f>
        <v>0</v>
      </c>
      <c r="E7" s="55" t="s">
        <v>2</v>
      </c>
      <c r="F7" s="41">
        <f>Gegenstand!AN136</f>
        <v>70</v>
      </c>
      <c r="G7" s="47" t="s">
        <v>34</v>
      </c>
      <c r="H7" s="48"/>
      <c r="I7" s="56"/>
      <c r="K7" s="50"/>
      <c r="L7" s="51"/>
      <c r="M7" s="51"/>
      <c r="N7" s="51"/>
      <c r="O7" s="57"/>
      <c r="P7" s="51"/>
      <c r="Q7" s="51"/>
      <c r="R7" s="51"/>
      <c r="S7" s="51"/>
      <c r="T7" s="51"/>
      <c r="U7" s="51"/>
    </row>
    <row r="8" spans="1:22" ht="17.100000000000001" customHeight="1" x14ac:dyDescent="0.25">
      <c r="A8" s="53"/>
      <c r="B8" s="39" t="s">
        <v>57</v>
      </c>
      <c r="C8" s="39"/>
      <c r="D8" s="54"/>
      <c r="E8" s="55"/>
      <c r="F8" s="41"/>
      <c r="G8" s="47"/>
      <c r="H8" s="48"/>
      <c r="I8" s="56"/>
      <c r="K8" s="50"/>
      <c r="L8" s="51"/>
      <c r="M8" s="51"/>
      <c r="N8" s="51"/>
      <c r="O8" s="57"/>
      <c r="P8" s="51"/>
      <c r="Q8" s="51"/>
      <c r="R8" s="51"/>
      <c r="S8" s="51"/>
      <c r="T8" s="51"/>
      <c r="U8" s="51"/>
    </row>
    <row r="9" spans="1:22" ht="17.100000000000001" customHeight="1" x14ac:dyDescent="0.25">
      <c r="A9" s="53" t="s">
        <v>41</v>
      </c>
      <c r="B9" s="38" t="e">
        <f>#REF!</f>
        <v>#REF!</v>
      </c>
      <c r="C9" s="39"/>
      <c r="D9" s="54" t="e">
        <f>#REF!</f>
        <v>#REF!</v>
      </c>
      <c r="E9" s="55" t="s">
        <v>2</v>
      </c>
      <c r="F9" s="41" t="e">
        <f>#REF!</f>
        <v>#REF!</v>
      </c>
      <c r="G9" s="47" t="s">
        <v>34</v>
      </c>
      <c r="H9" s="48"/>
      <c r="I9" s="56"/>
      <c r="K9" s="50"/>
      <c r="L9" s="51"/>
      <c r="M9" s="51"/>
      <c r="N9" s="51"/>
      <c r="O9" s="57"/>
      <c r="P9" s="51"/>
      <c r="Q9" s="51"/>
      <c r="R9" s="51"/>
      <c r="S9" s="51"/>
      <c r="T9" s="51"/>
      <c r="U9" s="51"/>
    </row>
    <row r="10" spans="1:22" ht="17.100000000000001" customHeight="1" x14ac:dyDescent="0.25">
      <c r="A10" s="53"/>
      <c r="B10" s="39" t="s">
        <v>58</v>
      </c>
      <c r="C10" s="39"/>
      <c r="D10" s="54"/>
      <c r="E10" s="55"/>
      <c r="F10" s="41"/>
      <c r="G10" s="47"/>
      <c r="K10" s="50" t="s">
        <v>15</v>
      </c>
      <c r="L10" s="50"/>
      <c r="N10" s="58" t="e">
        <f>SUM(F18:F19)</f>
        <v>#REF!</v>
      </c>
    </row>
    <row r="11" spans="1:22" ht="17.100000000000001" customHeight="1" x14ac:dyDescent="0.25">
      <c r="A11" s="53" t="s">
        <v>43</v>
      </c>
      <c r="B11" s="38" t="e">
        <f>Gegenstand!#REF!</f>
        <v>#REF!</v>
      </c>
      <c r="C11" s="39"/>
      <c r="D11" s="54" t="e">
        <f>Gegenstand!#REF!</f>
        <v>#REF!</v>
      </c>
      <c r="E11" s="55" t="s">
        <v>2</v>
      </c>
      <c r="F11" s="41" t="e">
        <f>Gegenstand!#REF!</f>
        <v>#REF!</v>
      </c>
      <c r="G11" s="47" t="s">
        <v>59</v>
      </c>
      <c r="K11" s="50" t="s">
        <v>16</v>
      </c>
      <c r="L11" s="50"/>
      <c r="N11" s="59" t="e">
        <f>O23/N10</f>
        <v>#REF!</v>
      </c>
      <c r="O11" s="51"/>
      <c r="P11" s="51"/>
      <c r="Q11" s="51"/>
      <c r="R11" s="51"/>
      <c r="S11" s="51"/>
      <c r="T11" s="51"/>
      <c r="U11" s="51"/>
    </row>
    <row r="12" spans="1:22" ht="17.100000000000001" customHeight="1" x14ac:dyDescent="0.25">
      <c r="A12" s="53"/>
      <c r="B12" s="39" t="s">
        <v>60</v>
      </c>
      <c r="C12" s="39"/>
      <c r="D12" s="54"/>
      <c r="E12" s="55"/>
      <c r="F12" s="41"/>
      <c r="G12" s="47"/>
      <c r="I12" s="60" t="s">
        <v>35</v>
      </c>
      <c r="K12" s="51"/>
      <c r="L12" s="51"/>
      <c r="M12" s="61"/>
      <c r="N12" s="51"/>
      <c r="O12" s="51"/>
      <c r="P12" s="51"/>
      <c r="Q12" s="51"/>
      <c r="R12" s="51"/>
      <c r="S12" s="51"/>
      <c r="T12" s="51"/>
      <c r="U12" s="51"/>
    </row>
    <row r="13" spans="1:22" ht="17.100000000000001" customHeight="1" x14ac:dyDescent="0.25">
      <c r="A13" s="53"/>
      <c r="B13" s="38"/>
      <c r="C13" s="39"/>
      <c r="D13" s="54"/>
      <c r="E13" s="55"/>
      <c r="F13" s="41"/>
      <c r="G13" s="47"/>
      <c r="I13" s="62">
        <v>0.11</v>
      </c>
      <c r="K13" s="51" t="s">
        <v>17</v>
      </c>
      <c r="L13" s="51"/>
      <c r="N13" s="63">
        <f>IF(I13="","",I13)</f>
        <v>0.11</v>
      </c>
      <c r="O13" s="51"/>
      <c r="P13" s="51"/>
      <c r="Q13" s="51"/>
      <c r="R13" s="51"/>
      <c r="S13" s="51"/>
      <c r="T13" s="51"/>
      <c r="U13" s="51"/>
    </row>
    <row r="14" spans="1:22" ht="17.100000000000001" customHeight="1" x14ac:dyDescent="0.25">
      <c r="A14" s="64"/>
      <c r="B14" s="65"/>
      <c r="C14" s="65"/>
      <c r="D14" s="66"/>
      <c r="E14" s="67"/>
      <c r="F14" s="68"/>
      <c r="G14" s="47"/>
      <c r="I14" s="69"/>
      <c r="K14" s="51" t="s">
        <v>18</v>
      </c>
      <c r="L14" s="51"/>
      <c r="N14" s="61" t="e">
        <f>ROUND($N$10*N13,0)</f>
        <v>#REF!</v>
      </c>
      <c r="O14" s="51"/>
      <c r="P14" s="51"/>
      <c r="Q14" s="51"/>
      <c r="R14" s="51"/>
      <c r="S14" s="51"/>
      <c r="T14" s="51"/>
      <c r="U14" s="51"/>
    </row>
    <row r="15" spans="1:22" ht="15" customHeight="1" x14ac:dyDescent="0.25">
      <c r="A15" s="70" t="s">
        <v>36</v>
      </c>
      <c r="B15" s="38"/>
      <c r="C15" s="39"/>
      <c r="D15" s="71" t="e">
        <f>SUM(D7:D14)</f>
        <v>#REF!</v>
      </c>
      <c r="E15" s="72" t="s">
        <v>2</v>
      </c>
      <c r="F15" s="73" t="e">
        <f>SUM(F7:F14)</f>
        <v>#REF!</v>
      </c>
      <c r="G15" s="47"/>
      <c r="I15" s="69"/>
      <c r="K15" s="51"/>
      <c r="L15" s="51"/>
      <c r="M15" s="51"/>
      <c r="N15" s="51"/>
      <c r="O15" s="51"/>
      <c r="P15" s="51"/>
      <c r="Q15" s="51"/>
      <c r="R15" s="51"/>
      <c r="S15" s="51"/>
      <c r="T15" s="51"/>
      <c r="U15" s="51"/>
    </row>
    <row r="16" spans="1:22" ht="15" customHeight="1" x14ac:dyDescent="0.25">
      <c r="A16" s="47"/>
      <c r="B16" s="47"/>
      <c r="C16" s="47"/>
      <c r="D16" s="74"/>
      <c r="E16" s="47"/>
      <c r="F16" s="47"/>
      <c r="G16" s="47"/>
      <c r="I16" s="69"/>
      <c r="K16" s="75" t="s">
        <v>19</v>
      </c>
      <c r="L16" s="51"/>
      <c r="M16" s="51"/>
      <c r="N16" s="51"/>
      <c r="O16" s="51"/>
      <c r="P16" s="51"/>
      <c r="Q16" s="51"/>
      <c r="R16" s="51"/>
      <c r="S16" s="51"/>
      <c r="T16" s="51"/>
      <c r="U16" s="51"/>
    </row>
    <row r="17" spans="1:21" ht="15" customHeight="1" x14ac:dyDescent="0.25">
      <c r="A17" s="76"/>
      <c r="B17" s="77" t="s">
        <v>37</v>
      </c>
      <c r="C17" s="39"/>
      <c r="D17" s="77"/>
      <c r="E17" s="39"/>
      <c r="F17" s="39"/>
      <c r="G17" s="47"/>
      <c r="I17" s="69"/>
      <c r="K17" s="78" t="s">
        <v>20</v>
      </c>
      <c r="L17" s="79" t="e">
        <f>IF(O20=M20,M20&amp;" P",O20&amp;" - "&amp;M20&amp;" P")</f>
        <v>#REF!</v>
      </c>
      <c r="M17" s="78" t="s">
        <v>21</v>
      </c>
      <c r="N17" s="79" t="e">
        <f>IF(O21=M21,M21&amp;" P",O21&amp;" - "&amp;M21&amp;" P")</f>
        <v>#REF!</v>
      </c>
      <c r="O17" s="78" t="s">
        <v>22</v>
      </c>
      <c r="P17" s="79" t="e">
        <f>O22&amp;" - "&amp;M22&amp;" P"</f>
        <v>#REF!</v>
      </c>
      <c r="Q17" s="78" t="s">
        <v>23</v>
      </c>
      <c r="R17" s="79" t="e">
        <f>O23&amp;" - "&amp;M23&amp;" P"</f>
        <v>#REF!</v>
      </c>
      <c r="S17" s="78" t="s">
        <v>24</v>
      </c>
      <c r="T17" s="79" t="e">
        <f>O24&amp;" - "&amp;M24&amp;" P"</f>
        <v>#REF!</v>
      </c>
    </row>
    <row r="18" spans="1:21" ht="15" customHeight="1" x14ac:dyDescent="0.25">
      <c r="A18" s="76"/>
      <c r="B18" s="80">
        <v>5</v>
      </c>
      <c r="C18" s="81"/>
      <c r="D18" s="82" t="e">
        <f>D11</f>
        <v>#REF!</v>
      </c>
      <c r="E18" s="83" t="s">
        <v>2</v>
      </c>
      <c r="F18" s="84" t="e">
        <f>F11</f>
        <v>#REF!</v>
      </c>
      <c r="G18" s="47"/>
      <c r="S18" s="51"/>
      <c r="T18" s="51"/>
      <c r="U18" s="51"/>
    </row>
    <row r="19" spans="1:21" ht="15" customHeight="1" x14ac:dyDescent="0.25">
      <c r="A19" s="76"/>
      <c r="B19" s="85">
        <v>6</v>
      </c>
      <c r="C19" s="86"/>
      <c r="D19" s="87" t="e">
        <f>SUM(D7:D10)</f>
        <v>#REF!</v>
      </c>
      <c r="E19" s="88" t="s">
        <v>2</v>
      </c>
      <c r="F19" s="89" t="e">
        <f>SUM(F7:F10)</f>
        <v>#REF!</v>
      </c>
      <c r="G19" s="90"/>
      <c r="I19" s="60" t="s">
        <v>38</v>
      </c>
      <c r="K19" s="51"/>
      <c r="L19" s="51"/>
      <c r="M19" s="51"/>
      <c r="N19" s="51"/>
      <c r="O19" s="51"/>
      <c r="P19" s="51"/>
      <c r="Q19" s="51"/>
      <c r="R19" s="91" t="s">
        <v>26</v>
      </c>
      <c r="S19" s="51"/>
      <c r="T19" s="51"/>
      <c r="U19" s="51"/>
    </row>
    <row r="20" spans="1:21" ht="15" customHeight="1" x14ac:dyDescent="0.25">
      <c r="A20" s="76"/>
      <c r="B20" s="77" t="s">
        <v>36</v>
      </c>
      <c r="C20" s="39"/>
      <c r="D20" s="54" t="e">
        <f>SUM(D18:D19)</f>
        <v>#REF!</v>
      </c>
      <c r="E20" s="55" t="s">
        <v>2</v>
      </c>
      <c r="F20" s="41" t="e">
        <f>SUM(F18:F19)</f>
        <v>#REF!</v>
      </c>
      <c r="G20" s="90"/>
      <c r="I20" s="92"/>
      <c r="K20" s="51"/>
      <c r="L20" s="93" t="s">
        <v>20</v>
      </c>
      <c r="M20" s="94" t="e">
        <f>N10</f>
        <v>#REF!</v>
      </c>
      <c r="N20" s="94" t="s">
        <v>25</v>
      </c>
      <c r="O20" s="94" t="e">
        <f>M20-($N$14+R20)</f>
        <v>#REF!</v>
      </c>
      <c r="P20" s="95"/>
      <c r="Q20" s="51"/>
      <c r="R20" s="96">
        <f>IF(I20="",0,I20)</f>
        <v>0</v>
      </c>
      <c r="S20" s="51"/>
      <c r="T20" s="51"/>
      <c r="U20" s="51"/>
    </row>
    <row r="21" spans="1:21" ht="15" customHeight="1" x14ac:dyDescent="0.25">
      <c r="A21" s="47"/>
      <c r="B21" s="47"/>
      <c r="C21" s="47"/>
      <c r="D21" s="47"/>
      <c r="E21" s="47"/>
      <c r="F21" s="47"/>
      <c r="G21" s="90"/>
      <c r="I21" s="92"/>
      <c r="K21" s="51"/>
      <c r="L21" s="93" t="s">
        <v>21</v>
      </c>
      <c r="M21" s="94" t="e">
        <f>O20-1</f>
        <v>#REF!</v>
      </c>
      <c r="N21" s="94" t="s">
        <v>25</v>
      </c>
      <c r="O21" s="94" t="e">
        <f>M21-($N$14+R21)</f>
        <v>#REF!</v>
      </c>
      <c r="P21" s="95"/>
      <c r="Q21" s="51"/>
      <c r="R21" s="96">
        <f>IF(I21="",0,I21)</f>
        <v>0</v>
      </c>
      <c r="S21" s="51"/>
      <c r="T21" s="51"/>
      <c r="U21" s="51"/>
    </row>
    <row r="22" spans="1:21" ht="17.100000000000001" customHeight="1" x14ac:dyDescent="0.25">
      <c r="A22" s="97" t="s">
        <v>27</v>
      </c>
      <c r="B22" s="98"/>
      <c r="C22" s="98"/>
      <c r="D22" s="98"/>
      <c r="E22" s="98"/>
      <c r="F22" s="98"/>
      <c r="G22" s="99"/>
      <c r="I22" s="92">
        <v>1</v>
      </c>
      <c r="K22" s="51"/>
      <c r="L22" s="93" t="s">
        <v>22</v>
      </c>
      <c r="M22" s="94" t="e">
        <f>O21-1</f>
        <v>#REF!</v>
      </c>
      <c r="N22" s="94" t="s">
        <v>25</v>
      </c>
      <c r="O22" s="94" t="e">
        <f>M22-($N$14+R22)</f>
        <v>#REF!</v>
      </c>
      <c r="P22" s="95"/>
      <c r="Q22" s="51"/>
      <c r="R22" s="96">
        <f>IF(I22="",0,I22)</f>
        <v>1</v>
      </c>
      <c r="S22" s="51"/>
      <c r="T22" s="51"/>
      <c r="U22" s="51"/>
    </row>
    <row r="23" spans="1:21" ht="17.100000000000001" customHeight="1" x14ac:dyDescent="0.25">
      <c r="A23" s="100"/>
      <c r="B23" s="101"/>
      <c r="C23" s="101"/>
      <c r="D23" s="101"/>
      <c r="E23" s="101"/>
      <c r="F23" s="101"/>
      <c r="G23" s="102"/>
      <c r="I23" s="92">
        <v>1</v>
      </c>
      <c r="K23" s="51"/>
      <c r="L23" s="93" t="s">
        <v>23</v>
      </c>
      <c r="M23" s="94" t="e">
        <f>O22-1</f>
        <v>#REF!</v>
      </c>
      <c r="N23" s="94" t="s">
        <v>25</v>
      </c>
      <c r="O23" s="94" t="e">
        <f>M23-($N$14+R23)</f>
        <v>#REF!</v>
      </c>
      <c r="P23" s="95"/>
      <c r="Q23" s="51"/>
      <c r="R23" s="96">
        <f>IF(I23="",0,I23)</f>
        <v>1</v>
      </c>
      <c r="S23" s="51"/>
      <c r="T23" s="51"/>
      <c r="U23" s="51"/>
    </row>
    <row r="24" spans="1:21" ht="17.100000000000001" customHeight="1" x14ac:dyDescent="0.25">
      <c r="A24" s="103" t="e">
        <f>IF(B18="","","GK"&amp;B18&amp;": "&amp;D18&amp;E18&amp;F18&amp;IF(AND(D18&gt;=F18*50%,D18&lt;F18*75%),"   →   überwiegend erfüllt!",IF(D18&gt;=F18*75%,"   →   vollständig erfülltt!","   →   nicht erfüllt!")))</f>
        <v>#REF!</v>
      </c>
      <c r="B24" s="101"/>
      <c r="C24" s="101"/>
      <c r="D24" s="101"/>
      <c r="E24" s="101"/>
      <c r="F24" s="101"/>
      <c r="G24" s="102"/>
      <c r="K24" s="51"/>
      <c r="L24" s="93" t="s">
        <v>24</v>
      </c>
      <c r="M24" s="94" t="e">
        <f>O23-1</f>
        <v>#REF!</v>
      </c>
      <c r="N24" s="94" t="s">
        <v>25</v>
      </c>
      <c r="O24" s="94">
        <v>0</v>
      </c>
      <c r="P24" s="95"/>
      <c r="Q24" s="51"/>
      <c r="R24" s="51"/>
      <c r="S24" s="51"/>
      <c r="T24" s="51"/>
      <c r="U24" s="51"/>
    </row>
    <row r="25" spans="1:21" ht="17.100000000000001" customHeight="1" x14ac:dyDescent="0.25">
      <c r="A25" s="104" t="e">
        <f>IF(B19="","","EK"&amp;B19&amp;": "&amp;D19&amp;E19&amp;F19&amp;IF(AND(D19&gt;=F19*50%,D19&lt;F19*75%),"   →   überwiegend erfüllt!",IF(D19&gt;=F19*75%,"   →   vollständig erfülltt!","   →   nicht erfüllt!")))</f>
        <v>#REF!</v>
      </c>
      <c r="B25" s="101"/>
      <c r="C25" s="101"/>
      <c r="D25" s="101"/>
      <c r="E25" s="101"/>
      <c r="F25" s="101"/>
      <c r="G25" s="105"/>
      <c r="K25" s="51"/>
      <c r="L25" s="106"/>
      <c r="M25" s="107"/>
      <c r="N25" s="107"/>
      <c r="O25" s="107"/>
      <c r="P25" s="51"/>
      <c r="Q25" s="51"/>
      <c r="R25" s="51"/>
      <c r="S25" s="51"/>
      <c r="T25" s="51"/>
      <c r="U25" s="51"/>
    </row>
    <row r="26" spans="1:21" ht="17.100000000000001" customHeight="1" x14ac:dyDescent="0.25">
      <c r="A26" s="100"/>
      <c r="B26" s="101"/>
      <c r="C26" s="101"/>
      <c r="D26" s="101"/>
      <c r="E26" s="101"/>
      <c r="F26" s="101"/>
      <c r="G26" s="102"/>
      <c r="K26" s="108" t="s">
        <v>28</v>
      </c>
      <c r="L26" s="51"/>
      <c r="M26" s="52" t="e">
        <f>SUM(D18:D19)</f>
        <v>#REF!</v>
      </c>
      <c r="N26" s="109" t="e">
        <f>"  das entspricht: "&amp;TEXT(ROUND(F5,4),"# ##0,00")&amp;" %"</f>
        <v>#REF!</v>
      </c>
      <c r="O26" s="51"/>
      <c r="P26" s="51"/>
      <c r="Q26" s="51"/>
      <c r="R26" s="51"/>
      <c r="S26" s="51"/>
      <c r="T26" s="51"/>
      <c r="U26" s="51"/>
    </row>
    <row r="27" spans="1:21" ht="33.950000000000003" customHeight="1" thickBot="1" x14ac:dyDescent="0.3">
      <c r="A27" s="110" t="e">
        <f>"Du hast "&amp;IF(L28=5,"leider nur ","")&amp;"ein "&amp;IF(L28=1,UPPER("„Sehr gut”"),IF(L28=2,UPPER("„Gut”"),IF(L28=3,UPPER("„Befriedigend”"),IF(L28=4,UPPER("„Genügend”"),IF(L28=5,UPPER("„Nicht genügend”"),"---")))))&amp;" erreicht."</f>
        <v>#REF!</v>
      </c>
      <c r="B27" s="111"/>
      <c r="C27" s="111"/>
      <c r="D27" s="111"/>
      <c r="E27" s="111"/>
      <c r="F27" s="111"/>
      <c r="G27" s="102"/>
      <c r="K27" s="51"/>
      <c r="L27" s="51"/>
      <c r="M27" s="51"/>
      <c r="N27" s="51"/>
      <c r="O27" s="51"/>
      <c r="P27" s="51"/>
      <c r="Q27" s="51"/>
      <c r="R27" s="51"/>
      <c r="S27" s="51"/>
      <c r="T27" s="51"/>
      <c r="U27" s="51"/>
    </row>
    <row r="28" spans="1:21" ht="33.950000000000003" customHeight="1" thickBot="1" x14ac:dyDescent="0.3">
      <c r="A28" s="210" t="e">
        <f>IF(L28=1,"Das hast du ganz toll gemacht!!!   😀",IF(L28=2,"Das ist eine gute Arbeit geworden!!   🙂",IF(L28=3,"Das passt schon so!   😐",IF(L28=4,"Das geht noch besser!   🙁","Schade, das ist noch zu wenig!   ☹️   Schau dir deine Ergebnisse bitte noch einmal an und versuch' es beim nächsten Mal besser zu machen!!!"))))</f>
        <v>#REF!</v>
      </c>
      <c r="B28" s="211"/>
      <c r="C28" s="211"/>
      <c r="D28" s="211"/>
      <c r="E28" s="211"/>
      <c r="F28" s="211"/>
      <c r="G28" s="212"/>
      <c r="H28" s="112"/>
      <c r="K28" s="108" t="s">
        <v>30</v>
      </c>
      <c r="L28" s="113" t="e">
        <f>IF(O6&gt;0,5,IF(M26&gt;=O20,1,IF(AND(M26&gt;=O21,M26&lt;O20),2,IF(AND(M26&gt;=O22,M26&lt;O21),3,IF(AND(M26&gt;=O23,M26&lt;O22),4,5)))))</f>
        <v>#REF!</v>
      </c>
      <c r="M28" s="51"/>
      <c r="N28" s="51"/>
      <c r="O28" s="51"/>
      <c r="P28" s="51"/>
      <c r="Q28" s="51"/>
      <c r="R28" s="51"/>
      <c r="S28" s="112"/>
      <c r="T28" s="112"/>
      <c r="U28" s="112"/>
    </row>
    <row r="29" spans="1:21" ht="17.100000000000001" customHeight="1" x14ac:dyDescent="0.25">
      <c r="A29" s="114"/>
      <c r="B29" s="115"/>
      <c r="C29" s="115"/>
      <c r="D29" s="115"/>
      <c r="E29" s="115"/>
      <c r="F29" s="115"/>
      <c r="G29" s="105"/>
    </row>
    <row r="30" spans="1:21" ht="17.100000000000001" customHeight="1" x14ac:dyDescent="0.25">
      <c r="A30" s="116" t="s">
        <v>29</v>
      </c>
      <c r="B30" s="101"/>
      <c r="C30" s="101"/>
      <c r="D30" s="101"/>
      <c r="E30" s="101"/>
      <c r="F30" s="101"/>
      <c r="G30" s="102"/>
    </row>
    <row r="31" spans="1:21" ht="17.100000000000001" customHeight="1" x14ac:dyDescent="0.25">
      <c r="A31" s="117" t="s">
        <v>31</v>
      </c>
      <c r="B31" s="118"/>
      <c r="C31" s="118"/>
      <c r="D31" s="118"/>
      <c r="E31" s="118"/>
      <c r="F31" s="118"/>
      <c r="G31" s="119"/>
    </row>
    <row r="32" spans="1:21" ht="17.100000000000001" customHeight="1" x14ac:dyDescent="0.25">
      <c r="A32" s="47"/>
      <c r="B32" s="47"/>
      <c r="C32" s="47"/>
      <c r="D32" s="47"/>
      <c r="E32" s="47"/>
      <c r="F32" s="47"/>
      <c r="G32" s="47"/>
    </row>
    <row r="33" spans="1:7" ht="17.100000000000001" customHeight="1" x14ac:dyDescent="0.25">
      <c r="A33" s="47"/>
      <c r="B33" s="47"/>
      <c r="C33" s="47"/>
      <c r="D33" s="47"/>
      <c r="E33" s="47"/>
      <c r="F33" s="47"/>
      <c r="G33" s="47"/>
    </row>
    <row r="34" spans="1:7" ht="17.100000000000001" customHeight="1" x14ac:dyDescent="0.25">
      <c r="A34" s="47"/>
      <c r="B34" s="47"/>
      <c r="C34" s="47"/>
      <c r="D34" s="47"/>
      <c r="E34" s="47"/>
      <c r="F34" s="47"/>
      <c r="G34" s="47"/>
    </row>
    <row r="35" spans="1:7" ht="10.15" customHeight="1" x14ac:dyDescent="0.25">
      <c r="A35" s="47"/>
      <c r="B35" s="47"/>
      <c r="C35" s="47"/>
      <c r="D35" s="47"/>
      <c r="E35" s="47"/>
      <c r="F35" s="47"/>
      <c r="G35" s="47"/>
    </row>
    <row r="36" spans="1:7" ht="10.15" customHeight="1" x14ac:dyDescent="0.25">
      <c r="A36" s="47"/>
      <c r="B36" s="47"/>
      <c r="C36" s="47"/>
      <c r="D36" s="47"/>
      <c r="E36" s="47"/>
      <c r="F36" s="47"/>
      <c r="G36" s="47"/>
    </row>
    <row r="37" spans="1:7" ht="10.15" customHeight="1" x14ac:dyDescent="0.25">
      <c r="A37" s="47"/>
      <c r="B37" s="47"/>
      <c r="C37" s="47"/>
      <c r="D37" s="47"/>
      <c r="E37" s="47"/>
      <c r="F37" s="47"/>
      <c r="G37" s="47"/>
    </row>
    <row r="38" spans="1:7" ht="10.15" customHeight="1" x14ac:dyDescent="0.25">
      <c r="A38" s="120"/>
      <c r="B38" s="120"/>
      <c r="C38" s="120"/>
      <c r="D38" s="120"/>
      <c r="E38" s="120"/>
      <c r="F38" s="120"/>
      <c r="G38" s="47"/>
    </row>
    <row r="39" spans="1:7" ht="17.100000000000001" customHeight="1" x14ac:dyDescent="0.25">
      <c r="A39" s="47" t="s">
        <v>39</v>
      </c>
      <c r="B39" s="47"/>
      <c r="C39" s="47"/>
      <c r="D39" s="47"/>
      <c r="E39" s="47"/>
      <c r="F39" s="47"/>
      <c r="G39" s="47"/>
    </row>
    <row r="40" spans="1:7" ht="4.9000000000000004" customHeight="1" x14ac:dyDescent="0.25">
      <c r="A40" s="112"/>
      <c r="B40" s="112"/>
      <c r="C40" s="112"/>
      <c r="D40" s="112"/>
      <c r="E40" s="112"/>
      <c r="F40" s="112"/>
      <c r="G40" s="112"/>
    </row>
    <row r="41" spans="1:7" ht="4.9000000000000004" customHeight="1" x14ac:dyDescent="0.25"/>
    <row r="42" spans="1:7" ht="4.9000000000000004" customHeight="1" x14ac:dyDescent="0.25">
      <c r="B42" s="121"/>
      <c r="C42" s="121"/>
      <c r="D42" s="121"/>
      <c r="E42" s="121"/>
      <c r="F42" s="121"/>
      <c r="G42" s="121"/>
    </row>
    <row r="43" spans="1:7" ht="17.100000000000001" customHeight="1" x14ac:dyDescent="0.25">
      <c r="B43" s="122"/>
      <c r="C43" s="122"/>
      <c r="D43" s="122"/>
      <c r="E43" s="122"/>
      <c r="F43" s="122"/>
      <c r="G43" s="122"/>
    </row>
    <row r="44" spans="1:7" ht="17.100000000000001" customHeight="1" x14ac:dyDescent="0.25">
      <c r="B44" s="122"/>
      <c r="C44" s="122"/>
      <c r="D44" s="122"/>
      <c r="E44" s="122"/>
      <c r="F44" s="122"/>
      <c r="G44" s="122"/>
    </row>
    <row r="45" spans="1:7" ht="17.100000000000001" customHeight="1" x14ac:dyDescent="0.25">
      <c r="B45" s="122"/>
      <c r="C45" s="122"/>
      <c r="D45" s="122"/>
      <c r="E45" s="122"/>
      <c r="F45" s="122"/>
      <c r="G45" s="122"/>
    </row>
    <row r="46" spans="1:7" ht="17.100000000000001" customHeight="1" x14ac:dyDescent="0.25">
      <c r="B46" s="122"/>
      <c r="C46" s="122"/>
      <c r="D46" s="122"/>
      <c r="E46" s="122"/>
      <c r="F46" s="122"/>
      <c r="G46" s="122"/>
    </row>
    <row r="47" spans="1:7" ht="17.100000000000001" customHeight="1" x14ac:dyDescent="0.25">
      <c r="B47" s="122"/>
      <c r="C47" s="122"/>
      <c r="D47" s="122"/>
      <c r="E47" s="122"/>
      <c r="F47" s="122"/>
      <c r="G47" s="122"/>
    </row>
    <row r="48" spans="1:7" ht="17.100000000000001" customHeight="1" x14ac:dyDescent="0.25">
      <c r="B48" s="122"/>
      <c r="C48" s="122"/>
      <c r="D48" s="122"/>
      <c r="E48" s="122"/>
      <c r="F48" s="122"/>
      <c r="G48" s="122"/>
    </row>
    <row r="49" spans="2:7" ht="17.100000000000001" customHeight="1" x14ac:dyDescent="0.25">
      <c r="B49" s="123"/>
      <c r="C49" s="123"/>
      <c r="D49" s="123"/>
      <c r="E49" s="123"/>
      <c r="F49" s="123"/>
      <c r="G49" s="123"/>
    </row>
    <row r="50" spans="2:7" ht="17.100000000000001" customHeight="1" x14ac:dyDescent="0.25">
      <c r="B50" s="124"/>
      <c r="C50" s="124"/>
      <c r="D50" s="124"/>
      <c r="E50" s="124"/>
      <c r="F50" s="124"/>
      <c r="G50" s="124"/>
    </row>
    <row r="51" spans="2:7" ht="17.100000000000001" customHeight="1" x14ac:dyDescent="0.25"/>
    <row r="52" spans="2:7" ht="17.100000000000001" customHeight="1" x14ac:dyDescent="0.25"/>
    <row r="53" spans="2:7" ht="17.100000000000001" customHeight="1" x14ac:dyDescent="0.25"/>
    <row r="54" spans="2:7" ht="17.100000000000001" customHeight="1" x14ac:dyDescent="0.25"/>
    <row r="55" spans="2:7" ht="17.100000000000001" customHeight="1" x14ac:dyDescent="0.25"/>
    <row r="56" spans="2:7" ht="17.100000000000001" customHeight="1" x14ac:dyDescent="0.25"/>
    <row r="57" spans="2:7" ht="17.100000000000001" customHeight="1" x14ac:dyDescent="0.25"/>
    <row r="58" spans="2:7" ht="17.100000000000001" customHeight="1" x14ac:dyDescent="0.25"/>
    <row r="59" spans="2:7" ht="17.100000000000001" customHeight="1" x14ac:dyDescent="0.25"/>
    <row r="60" spans="2:7" ht="17.100000000000001" customHeight="1" x14ac:dyDescent="0.25"/>
    <row r="61" spans="2:7" ht="17.100000000000001" customHeight="1" x14ac:dyDescent="0.25"/>
    <row r="62" spans="2:7" ht="12" customHeight="1" x14ac:dyDescent="0.25"/>
    <row r="63" spans="2:7" ht="12" customHeight="1" x14ac:dyDescent="0.25"/>
    <row r="64" spans="2:7" ht="12" customHeight="1" x14ac:dyDescent="0.25"/>
  </sheetData>
  <sheetProtection algorithmName="SHA-512" hashValue="q5Tt73UMupH5meR3rFpOIQm0/9TGdMk+JWeEx0kRzALB0gIoufws0Xhh9KcRPQuYxd4oGO1ugRL/kHczMXXo7A==" saltValue="6flEksRdRJIdtlqeHYdSjw==" spinCount="100000" sheet="1" objects="1" scenarios="1" selectLockedCells="1" selectUnlockedCells="1"/>
  <mergeCells count="2">
    <mergeCell ref="A1:T1"/>
    <mergeCell ref="A28:G28"/>
  </mergeCells>
  <pageMargins left="0.98425196850393704" right="0.78740157480314965" top="0.98425196850393704" bottom="0.78740157480314965" header="0.31496062992125984" footer="0.31496062992125984"/>
  <pageSetup paperSize="9" orientation="portrait" blackAndWhite="1" r:id="rId1"/>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16</vt:i4>
      </vt:variant>
    </vt:vector>
  </HeadingPairs>
  <TitlesOfParts>
    <vt:vector size="18" baseType="lpstr">
      <vt:lpstr>Gegenstand</vt:lpstr>
      <vt:lpstr>Bewertung</vt:lpstr>
      <vt:lpstr>Ankreuzen</vt:lpstr>
      <vt:lpstr>Buchstaben</vt:lpstr>
      <vt:lpstr>Bewertung!Druckbereich</vt:lpstr>
      <vt:lpstr>Gegenstand!Druckbereich</vt:lpstr>
      <vt:lpstr>Gegenstand!Drucktitel</vt:lpstr>
      <vt:lpstr>Operationen</vt:lpstr>
      <vt:lpstr>RLFVLMK1</vt:lpstr>
      <vt:lpstr>RLFVLMK2</vt:lpstr>
      <vt:lpstr>VLMK1</vt:lpstr>
      <vt:lpstr>VLMK2</vt:lpstr>
      <vt:lpstr>VLMK3</vt:lpstr>
      <vt:lpstr>VLMK4</vt:lpstr>
      <vt:lpstr>VLMK5</vt:lpstr>
      <vt:lpstr>VLMK6</vt:lpstr>
      <vt:lpstr>VLMK7</vt:lpstr>
      <vt:lpstr>VLMK8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wharasleben</dc:creator>
  <cp:lastModifiedBy>Windows-Benutzer</cp:lastModifiedBy>
  <cp:lastPrinted>2022-03-03T09:27:13Z</cp:lastPrinted>
  <dcterms:created xsi:type="dcterms:W3CDTF">2020-11-28T10:27:46Z</dcterms:created>
  <dcterms:modified xsi:type="dcterms:W3CDTF">2022-03-03T09:28:46Z</dcterms:modified>
</cp:coreProperties>
</file>