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3.1 UFRW3\T07 INFINRE\UFRW3 FMOD\"/>
    </mc:Choice>
  </mc:AlternateContent>
  <bookViews>
    <workbookView xWindow="-120" yWindow="-120" windowWidth="29040" windowHeight="16440"/>
  </bookViews>
  <sheets>
    <sheet name="Geld" sheetId="7" r:id="rId1"/>
  </sheets>
  <definedNames>
    <definedName name="Ankreuzen">#REF!</definedName>
    <definedName name="AuI">#REF!</definedName>
    <definedName name="_xlnm.Print_Area" localSheetId="0">Geld!$A$1:$AF$69</definedName>
    <definedName name="EuF">#REF!</definedName>
    <definedName name="FG_A">Geld!$BO$64:$BO$78</definedName>
    <definedName name="FG_B">Geld!$BO$81:$BO$95</definedName>
    <definedName name="FG_C">Geld!$BO$98:$BO$112</definedName>
    <definedName name="FG_I">#REF!</definedName>
    <definedName name="FG_II">#REF!</definedName>
    <definedName name="FG_III">#REF!</definedName>
    <definedName name="FG_IV">#REF!</definedName>
    <definedName name="FG_V">#REF!</definedName>
    <definedName name="FG_VI">#REF!</definedName>
    <definedName name="I_VI">#REF!</definedName>
    <definedName name="IuB">#REF!</definedName>
    <definedName name="IuF">#REF!</definedName>
    <definedName name="NuV">#REF!</definedName>
    <definedName name="RuP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12" i="7" l="1"/>
  <c r="BF110" i="7"/>
  <c r="BF107" i="7"/>
  <c r="BF106" i="7"/>
  <c r="BF105" i="7"/>
  <c r="BF104" i="7"/>
  <c r="BF103" i="7"/>
  <c r="BF102" i="7"/>
  <c r="BF100" i="7"/>
  <c r="BF99" i="7"/>
  <c r="BF95" i="7"/>
  <c r="BF94" i="7"/>
  <c r="BF91" i="7"/>
  <c r="BF90" i="7"/>
  <c r="BF89" i="7"/>
  <c r="BF87" i="7"/>
  <c r="BF86" i="7"/>
  <c r="BF85" i="7"/>
  <c r="BF83" i="7"/>
  <c r="BF82" i="7"/>
  <c r="BF81" i="7"/>
  <c r="BF78" i="7"/>
  <c r="BF77" i="7"/>
  <c r="BF76" i="7"/>
  <c r="BF73" i="7"/>
  <c r="BF72" i="7"/>
  <c r="BF71" i="7"/>
  <c r="BF70" i="7"/>
  <c r="BF68" i="7"/>
  <c r="BF67" i="7"/>
  <c r="BF64" i="7"/>
  <c r="CH54" i="7" l="1"/>
  <c r="CH58" i="7"/>
  <c r="CH60" i="7"/>
  <c r="CH42" i="7"/>
  <c r="CH40" i="7"/>
  <c r="CH50" i="7"/>
  <c r="CH46" i="7"/>
  <c r="CH45" i="7"/>
  <c r="CH27" i="7"/>
  <c r="BD112" i="7" l="1"/>
  <c r="BD111" i="7"/>
  <c r="BD110" i="7"/>
  <c r="BD109" i="7"/>
  <c r="BD108" i="7"/>
  <c r="BD107" i="7"/>
  <c r="BD106" i="7"/>
  <c r="BD105" i="7"/>
  <c r="BD104" i="7"/>
  <c r="BD103" i="7"/>
  <c r="BD102" i="7"/>
  <c r="BD101" i="7"/>
  <c r="BD100" i="7"/>
  <c r="BD99" i="7"/>
  <c r="BD98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D82" i="7"/>
  <c r="BD81" i="7"/>
  <c r="BD65" i="7"/>
  <c r="BD64" i="7"/>
  <c r="BD77" i="7"/>
  <c r="BD78" i="7"/>
  <c r="BD76" i="7"/>
  <c r="BD75" i="7"/>
  <c r="BD74" i="7"/>
  <c r="BD73" i="7"/>
  <c r="BD72" i="7"/>
  <c r="BD71" i="7"/>
  <c r="BD70" i="7"/>
  <c r="BD69" i="7"/>
  <c r="BD68" i="7"/>
  <c r="BD67" i="7"/>
  <c r="BD66" i="7"/>
  <c r="BE101" i="7" l="1"/>
  <c r="BE109" i="7"/>
  <c r="BE102" i="7"/>
  <c r="BE110" i="7"/>
  <c r="BE93" i="7"/>
  <c r="BE111" i="7"/>
  <c r="BE104" i="7"/>
  <c r="BE112" i="7"/>
  <c r="BE105" i="7"/>
  <c r="BE103" i="7"/>
  <c r="BE88" i="7"/>
  <c r="BE106" i="7"/>
  <c r="BE99" i="7"/>
  <c r="BE107" i="7"/>
  <c r="BE98" i="7"/>
  <c r="BE86" i="7"/>
  <c r="BE90" i="7"/>
  <c r="BE100" i="7"/>
  <c r="BE108" i="7"/>
  <c r="BE94" i="7"/>
  <c r="BE82" i="7"/>
  <c r="BE89" i="7"/>
  <c r="BE95" i="7"/>
  <c r="BE84" i="7"/>
  <c r="BE85" i="7"/>
  <c r="BE91" i="7"/>
  <c r="BE83" i="7"/>
  <c r="BE92" i="7"/>
  <c r="BE81" i="7"/>
  <c r="BE87" i="7"/>
  <c r="BE78" i="7"/>
  <c r="BE70" i="7"/>
  <c r="BE66" i="7"/>
  <c r="BE74" i="7"/>
  <c r="BE69" i="7"/>
  <c r="BE77" i="7"/>
  <c r="BE76" i="7"/>
  <c r="BE71" i="7"/>
  <c r="BE64" i="7"/>
  <c r="BE65" i="7"/>
  <c r="BE68" i="7"/>
  <c r="BE72" i="7"/>
  <c r="BE73" i="7"/>
  <c r="BE67" i="7"/>
  <c r="BE75" i="7"/>
  <c r="C64" i="7"/>
  <c r="C63" i="7"/>
  <c r="D66" i="7"/>
  <c r="BZ1" i="7"/>
  <c r="CB1" i="7"/>
  <c r="BC2" i="7"/>
  <c r="CH33" i="7"/>
  <c r="CH34" i="7"/>
  <c r="CH35" i="7"/>
  <c r="CH36" i="7"/>
  <c r="CH37" i="7"/>
  <c r="CH25" i="7"/>
  <c r="CH26" i="7"/>
  <c r="CH28" i="7"/>
  <c r="CH29" i="7"/>
  <c r="CH7" i="7"/>
  <c r="CH8" i="7"/>
  <c r="CH11" i="7"/>
  <c r="CH12" i="7"/>
  <c r="CH13" i="7"/>
  <c r="CH16" i="7"/>
  <c r="CH17" i="7"/>
  <c r="CH18" i="7"/>
  <c r="CH19" i="7"/>
  <c r="CH20" i="7"/>
  <c r="CH21" i="7"/>
  <c r="CH44" i="7"/>
  <c r="CD61" i="7"/>
  <c r="CF61" i="7"/>
  <c r="CC1" i="7" l="1"/>
  <c r="AF50" i="7"/>
  <c r="AF46" i="7"/>
  <c r="AF58" i="7"/>
  <c r="AF54" i="7"/>
  <c r="AH44" i="7" l="1"/>
  <c r="AD44" i="7" s="1"/>
  <c r="AH42" i="7"/>
  <c r="AD42" i="7" s="1"/>
  <c r="AH40" i="7"/>
  <c r="AD40" i="7" s="1"/>
  <c r="AH45" i="7"/>
  <c r="AD45" i="7" s="1"/>
  <c r="AH60" i="7"/>
  <c r="AD60" i="7" s="1"/>
  <c r="AF17" i="7"/>
  <c r="AH17" i="7"/>
  <c r="AF18" i="7"/>
  <c r="AF19" i="7"/>
  <c r="AH19" i="7"/>
  <c r="AF20" i="7"/>
  <c r="AF21" i="7"/>
  <c r="AH21" i="7"/>
  <c r="AF16" i="7"/>
  <c r="AF12" i="7"/>
  <c r="AF13" i="7"/>
  <c r="AH13" i="7"/>
  <c r="AF11" i="7"/>
  <c r="AF8" i="7"/>
  <c r="AF7" i="7"/>
  <c r="AF26" i="7"/>
  <c r="AH26" i="7"/>
  <c r="AF27" i="7"/>
  <c r="AF28" i="7"/>
  <c r="AH28" i="7"/>
  <c r="AF29" i="7"/>
  <c r="AF25" i="7"/>
  <c r="AF37" i="7"/>
  <c r="AF36" i="7"/>
  <c r="AF34" i="7"/>
  <c r="AF35" i="7"/>
  <c r="AF33" i="7"/>
  <c r="AH35" i="7"/>
  <c r="AH33" i="7"/>
  <c r="AH50" i="7"/>
  <c r="AH46" i="7"/>
  <c r="AH54" i="7"/>
  <c r="AH58" i="7"/>
  <c r="AH20" i="7"/>
  <c r="AH18" i="7"/>
  <c r="AH16" i="7"/>
  <c r="AH12" i="7"/>
  <c r="AH11" i="7"/>
  <c r="AH8" i="7"/>
  <c r="AH7" i="7"/>
  <c r="AD8" i="7" s="1"/>
  <c r="AH29" i="7"/>
  <c r="AH27" i="7"/>
  <c r="AH25" i="7"/>
  <c r="AH37" i="7"/>
  <c r="AH36" i="7"/>
  <c r="AH34" i="7"/>
  <c r="AD36" i="7" s="1"/>
  <c r="AD58" i="7" l="1"/>
  <c r="AD54" i="7"/>
  <c r="AD50" i="7"/>
  <c r="AD46" i="7"/>
  <c r="AD12" i="7"/>
  <c r="AF61" i="7"/>
  <c r="AF63" i="7" s="1"/>
  <c r="AF66" i="7" s="1"/>
  <c r="AD26" i="7"/>
  <c r="AD29" i="7"/>
  <c r="AD11" i="7"/>
  <c r="AD13" i="7"/>
  <c r="AD20" i="7"/>
  <c r="AD28" i="7"/>
  <c r="AD7" i="7"/>
  <c r="AD19" i="7"/>
  <c r="AD16" i="7"/>
  <c r="AD18" i="7"/>
  <c r="AD37" i="7"/>
  <c r="AD17" i="7"/>
  <c r="AD27" i="7"/>
  <c r="AD21" i="7"/>
  <c r="AD25" i="7"/>
  <c r="AD35" i="7"/>
  <c r="AD33" i="7"/>
  <c r="AD34" i="7"/>
  <c r="AD61" i="7" l="1"/>
  <c r="AD63" i="7" s="1"/>
  <c r="AD66" i="7" s="1"/>
  <c r="BO81" i="7" l="1"/>
  <c r="BO71" i="7" l="1"/>
  <c r="BO86" i="7" l="1"/>
  <c r="BO77" i="7" s="1"/>
  <c r="BO66" i="7"/>
  <c r="BO91" i="7"/>
  <c r="BO69" i="7"/>
  <c r="BO67" i="7"/>
  <c r="BO111" i="7" l="1"/>
  <c r="BO102" i="7"/>
  <c r="BO65" i="7"/>
  <c r="BO76" i="7"/>
  <c r="BO70" i="7"/>
  <c r="BO74" i="7"/>
  <c r="BO106" i="7"/>
  <c r="BO88" i="7" l="1"/>
  <c r="BO84" i="7"/>
  <c r="BO78" i="7"/>
  <c r="BO73" i="7"/>
  <c r="BO85" i="7"/>
  <c r="BO92" i="7"/>
  <c r="BO112" i="7"/>
  <c r="BO101" i="7" l="1"/>
  <c r="BO72" i="7" s="1"/>
  <c r="BO68" i="7"/>
  <c r="BO75" i="7"/>
  <c r="BO82" i="7" l="1"/>
  <c r="BO103" i="7"/>
  <c r="BO64" i="7" s="1"/>
  <c r="BO100" i="7"/>
  <c r="BO87" i="7" s="1"/>
  <c r="BO89" i="7"/>
  <c r="BO83" i="7"/>
  <c r="BO98" i="7"/>
  <c r="BO95" i="7"/>
  <c r="BO90" i="7"/>
  <c r="BO110" i="7" l="1"/>
  <c r="BO99" i="7"/>
  <c r="BO107" i="7"/>
  <c r="BO109" i="7"/>
  <c r="BO108" i="7"/>
  <c r="BO94" i="7"/>
  <c r="BO93" i="7"/>
  <c r="BO104" i="7"/>
  <c r="BO105" i="7"/>
</calcChain>
</file>

<file path=xl/comments1.xml><?xml version="1.0" encoding="utf-8"?>
<comments xmlns="http://schemas.openxmlformats.org/spreadsheetml/2006/main">
  <authors>
    <author>Wolfgang Harasleben</author>
  </authors>
  <commentList>
    <comment ref="AD2" authorId="0" shapeId="0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Für alle weiteren Übungsdurchläufe würde ich aber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umzustellen.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aber auch die Punkte für die einzelnen Fragen wieder eingeblendet, so dass du auch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sharedStrings.xml><?xml version="1.0" encoding="utf-8"?>
<sst xmlns="http://schemas.openxmlformats.org/spreadsheetml/2006/main" count="255" uniqueCount="88">
  <si>
    <t>Es muss …</t>
  </si>
  <si>
    <t>knapp (hoher Tauschwert)</t>
  </si>
  <si>
    <t>allgemein anerkannt (Vertrauen)</t>
  </si>
  <si>
    <t>haltbar</t>
  </si>
  <si>
    <t>lagerfähig</t>
  </si>
  <si>
    <t xml:space="preserve"> sein</t>
  </si>
  <si>
    <t>geringes Gewicht (Transport)</t>
  </si>
  <si>
    <t xml:space="preserve"> haben</t>
  </si>
  <si>
    <t>Geld ist …</t>
  </si>
  <si>
    <t>Tauschmittel</t>
  </si>
  <si>
    <t>Wertmesser</t>
  </si>
  <si>
    <t>Wertübertragungsmittel</t>
  </si>
  <si>
    <t>Wertaufbewahrungsmittel</t>
  </si>
  <si>
    <t>gesetzliches Zahlungsmittel</t>
  </si>
  <si>
    <t>Bargeld (Münzen und Geldscheine)</t>
  </si>
  <si>
    <t>Buchgeld (Giralgeld)</t>
  </si>
  <si>
    <t>Barzahlung (Bargeld von Hand zu Hand weitergegeben)</t>
  </si>
  <si>
    <t>halbbare Zahlung ((ein Beteiligter verfügt über ein Konto)</t>
  </si>
  <si>
    <t>bargeldlose Zahlung (alle Beteiligten haben ein Konto)</t>
  </si>
  <si>
    <t>Überweisung</t>
  </si>
  <si>
    <t>Dauerauftrag</t>
  </si>
  <si>
    <t>Einzugsermächtigung</t>
  </si>
  <si>
    <t>Verrechnungsscheck</t>
  </si>
  <si>
    <t>Zahlung mit Scheck oder Kreditkarte</t>
  </si>
  <si>
    <t>Zahlung per Kredit</t>
  </si>
  <si>
    <t>Mittelbeschaffung =</t>
  </si>
  <si>
    <t>Beschaffung</t>
  </si>
  <si>
    <t xml:space="preserve"> und</t>
  </si>
  <si>
    <t>Bereitstellung</t>
  </si>
  <si>
    <t>Mittelverwendung =</t>
  </si>
  <si>
    <t>Einsatz</t>
  </si>
  <si>
    <t xml:space="preserve"> von Geldmitteln für</t>
  </si>
  <si>
    <t>Kauf von</t>
  </si>
  <si>
    <t xml:space="preserve">Errichtung von </t>
  </si>
  <si>
    <t>Beschaffung von</t>
  </si>
  <si>
    <t>Waren (WES)</t>
  </si>
  <si>
    <t>Aufwand</t>
  </si>
  <si>
    <t>und</t>
  </si>
  <si>
    <t>Leistungen (Löhne, Energie)</t>
  </si>
  <si>
    <t>1.</t>
  </si>
  <si>
    <t>2.</t>
  </si>
  <si>
    <t>3.</t>
  </si>
  <si>
    <t>4.</t>
  </si>
  <si>
    <t>5.</t>
  </si>
  <si>
    <t>6.</t>
  </si>
  <si>
    <t>7.</t>
  </si>
  <si>
    <t>ACHTUNG: Wähle die richtigen Antworten aus oder Kreuze sie an !!!</t>
  </si>
  <si>
    <t>! ! ! ! !</t>
  </si>
  <si>
    <t>Pkte</t>
  </si>
  <si>
    <t>/</t>
  </si>
  <si>
    <t>Ges.</t>
  </si>
  <si>
    <t>Grundkompetenzen (GK10)</t>
  </si>
  <si>
    <t>●</t>
  </si>
  <si>
    <t xml:space="preserve"> und …</t>
  </si>
  <si>
    <t xml:space="preserve">Gesamtpunkte: </t>
  </si>
  <si>
    <r>
      <t xml:space="preserve">Nenne mindestens 5 Eigenschaften, die Geld als Tauschmittel haben muss! </t>
    </r>
    <r>
      <rPr>
        <b/>
        <sz val="10"/>
        <color rgb="FF0070C0"/>
        <rFont val="Calibri"/>
        <family val="2"/>
        <scheme val="minor"/>
      </rPr>
      <t>(5 Punkte)</t>
    </r>
  </si>
  <si>
    <r>
      <t xml:space="preserve">Zähle 5 Aufgaben des Geldes auf! </t>
    </r>
    <r>
      <rPr>
        <b/>
        <sz val="10"/>
        <color rgb="FF0070C0"/>
        <rFont val="Calibri"/>
        <family val="2"/>
        <scheme val="minor"/>
      </rPr>
      <t>(5 Punkte)</t>
    </r>
  </si>
  <si>
    <r>
      <t xml:space="preserve">Welche Arten bzw. Erscheinungsformen von Geld kennst du? </t>
    </r>
    <r>
      <rPr>
        <b/>
        <sz val="10"/>
        <color rgb="FF0070C0"/>
        <rFont val="Calibri"/>
        <family val="2"/>
        <scheme val="minor"/>
      </rPr>
      <t>(2 Punkte)</t>
    </r>
  </si>
  <si>
    <r>
      <t xml:space="preserve">Welche Zahlungsformen kennst du?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</si>
  <si>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Nenne mindestens 6 Möglichkeiten des bargeldlosen Zahlungsverkehrs!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</si>
  <si>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Was versteht man unter Mittelbeschaffung? Erkläre den Begriff und nenne ein entsprechendes Fremdwort dafür!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</si>
  <si>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Was versteht man unter Mittelverwendung? Erkläre den Begriff und nenne ein entsprechendes Fremdwort dafür! </t>
    </r>
    <r>
      <rPr>
        <b/>
        <sz val="10"/>
        <color rgb="FF0070C0"/>
        <rFont val="Calibri"/>
        <family val="2"/>
        <scheme val="minor"/>
      </rPr>
      <t>(5 Punkte)</t>
    </r>
  </si>
  <si>
    <t>Grundstücken</t>
  </si>
  <si>
    <t>Gebäuden</t>
  </si>
  <si>
    <t xml:space="preserve"> von Geldmitteln</t>
  </si>
  <si>
    <t>Investition</t>
  </si>
  <si>
    <t>Finanzierung</t>
  </si>
  <si>
    <t>1-2</t>
  </si>
  <si>
    <t>6-7</t>
  </si>
  <si>
    <t>FG_A</t>
  </si>
  <si>
    <t>FG_B</t>
  </si>
  <si>
    <t>FG_C</t>
  </si>
  <si>
    <t>3-5</t>
  </si>
  <si>
    <t>FL: Geld und seine Eigenschaften</t>
  </si>
  <si>
    <t xml:space="preserve">FL - Geld und Finanzierung im lw Betrieb </t>
  </si>
  <si>
    <t>Grundkompetenzen (GK9)</t>
  </si>
  <si>
    <t>GK9:</t>
  </si>
  <si>
    <t>Gesamtergebnis</t>
  </si>
  <si>
    <t>TAXER Jonas</t>
  </si>
  <si>
    <t>.</t>
  </si>
  <si>
    <t>,</t>
  </si>
  <si>
    <t xml:space="preserve"> sein und …</t>
  </si>
  <si>
    <t xml:space="preserve"> haben.</t>
  </si>
  <si>
    <t xml:space="preserve"> von Geldmitteln.</t>
  </si>
  <si>
    <t xml:space="preserve"> oder …</t>
  </si>
  <si>
    <t xml:space="preserve"> bzw. …</t>
  </si>
  <si>
    <t>Punkte</t>
  </si>
  <si>
    <t>Anzeigen!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</si>
</sst>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4"/>
      <color rgb="FFC00000"/>
      <name val="Bradley Hand ITC"/>
      <family val="4"/>
    </font>
    <font>
      <b/>
      <sz val="12"/>
      <color rgb="FF008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sz val="10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rgb="FF0000FF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26B0A"/>
      <name val="Calibri"/>
      <family val="2"/>
      <scheme val="minor"/>
    </font>
    <font>
      <sz val="10"/>
      <color rgb="FFE26B0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E26B0A"/>
      <name val="Calibri Light"/>
      <family val="2"/>
      <scheme val="maj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8"/>
      <color rgb="FF0000FF"/>
      <name val="Calibri Light"/>
      <family val="2"/>
      <scheme val="maj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name val="Arial"/>
      <family val="2"/>
    </font>
    <font>
      <sz val="8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9B3C"/>
      <name val="Calibri"/>
      <family val="2"/>
      <scheme val="minor"/>
    </font>
    <font>
      <b/>
      <sz val="8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Protection="1"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3" borderId="0" xfId="0" applyFont="1" applyFill="1" applyAlignment="1" applyProtection="1">
      <alignment horizontal="left" vertical="center" indent="1"/>
      <protection hidden="1"/>
    </xf>
    <xf numFmtId="0" fontId="13" fillId="3" borderId="0" xfId="0" applyFont="1" applyFill="1" applyAlignment="1" applyProtection="1">
      <alignment horizontal="left" vertical="center" wrapText="1" inden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3" fillId="3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Border="1"/>
    <xf numFmtId="0" fontId="15" fillId="2" borderId="0" xfId="0" applyFont="1" applyFill="1" applyAlignment="1" applyProtection="1">
      <alignment horizontal="right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5" fillId="5" borderId="0" xfId="0" quotePrefix="1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5" borderId="0" xfId="0" applyFont="1" applyFill="1" applyAlignment="1" applyProtection="1">
      <alignment horizontal="justify" vertical="top"/>
      <protection hidden="1"/>
    </xf>
    <xf numFmtId="0" fontId="5" fillId="5" borderId="0" xfId="0" applyFont="1" applyFill="1" applyProtection="1">
      <protection hidden="1"/>
    </xf>
    <xf numFmtId="0" fontId="18" fillId="5" borderId="0" xfId="0" applyFont="1" applyFill="1" applyProtection="1">
      <protection hidden="1"/>
    </xf>
    <xf numFmtId="0" fontId="18" fillId="5" borderId="0" xfId="0" applyFont="1" applyFill="1" applyAlignment="1" applyProtection="1">
      <alignment horizontal="right"/>
      <protection hidden="1"/>
    </xf>
    <xf numFmtId="0" fontId="18" fillId="5" borderId="0" xfId="0" applyFont="1" applyFill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right" vertical="center" indent="1"/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28" fillId="7" borderId="3" xfId="0" applyFont="1" applyFill="1" applyBorder="1" applyAlignment="1" applyProtection="1">
      <alignment horizontal="left" vertical="center"/>
      <protection hidden="1"/>
    </xf>
    <xf numFmtId="0" fontId="19" fillId="8" borderId="0" xfId="0" applyFont="1" applyFill="1" applyAlignment="1" applyProtection="1">
      <alignment horizontal="justify" vertical="top"/>
      <protection hidden="1"/>
    </xf>
    <xf numFmtId="0" fontId="5" fillId="8" borderId="0" xfId="0" applyFont="1" applyFill="1" applyProtection="1">
      <protection hidden="1"/>
    </xf>
    <xf numFmtId="0" fontId="18" fillId="8" borderId="0" xfId="0" applyFont="1" applyFill="1" applyProtection="1">
      <protection hidden="1"/>
    </xf>
    <xf numFmtId="0" fontId="18" fillId="8" borderId="0" xfId="0" applyFont="1" applyFill="1" applyAlignment="1" applyProtection="1">
      <alignment horizontal="right"/>
      <protection hidden="1"/>
    </xf>
    <xf numFmtId="0" fontId="5" fillId="8" borderId="0" xfId="0" applyFont="1" applyFill="1" applyAlignment="1" applyProtection="1">
      <alignment horizontal="center" vertical="center"/>
      <protection hidden="1"/>
    </xf>
    <xf numFmtId="0" fontId="5" fillId="8" borderId="0" xfId="0" quotePrefix="1" applyFont="1" applyFill="1" applyAlignment="1" applyProtection="1">
      <alignment vertical="center"/>
      <protection hidden="1"/>
    </xf>
    <xf numFmtId="0" fontId="18" fillId="8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>
      <alignment vertical="top"/>
    </xf>
    <xf numFmtId="0" fontId="27" fillId="9" borderId="0" xfId="0" applyFont="1" applyFill="1" applyAlignment="1" applyProtection="1">
      <alignment vertical="center"/>
      <protection hidden="1"/>
    </xf>
    <xf numFmtId="164" fontId="31" fillId="9" borderId="0" xfId="0" applyNumberFormat="1" applyFont="1" applyFill="1" applyAlignment="1" applyProtection="1">
      <alignment horizontal="center" vertical="center"/>
      <protection hidden="1"/>
    </xf>
    <xf numFmtId="0" fontId="31" fillId="9" borderId="0" xfId="0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4" fillId="0" borderId="2" xfId="0" applyFont="1" applyBorder="1" applyProtection="1">
      <protection hidden="1"/>
    </xf>
    <xf numFmtId="0" fontId="25" fillId="0" borderId="2" xfId="0" quotePrefix="1" applyFont="1" applyBorder="1" applyProtection="1">
      <protection hidden="1"/>
    </xf>
    <xf numFmtId="0" fontId="23" fillId="0" borderId="0" xfId="0" applyFont="1" applyProtection="1"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1" fontId="35" fillId="0" borderId="0" xfId="0" applyNumberFormat="1" applyFont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0" fontId="36" fillId="4" borderId="0" xfId="0" applyFont="1" applyFill="1" applyAlignment="1" applyProtection="1">
      <alignment vertical="center"/>
      <protection hidden="1"/>
    </xf>
    <xf numFmtId="0" fontId="3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29" fillId="7" borderId="3" xfId="0" applyFont="1" applyFill="1" applyBorder="1" applyProtection="1">
      <protection hidden="1"/>
    </xf>
    <xf numFmtId="0" fontId="0" fillId="0" borderId="0" xfId="0" quotePrefix="1" applyAlignment="1" applyProtection="1">
      <alignment vertical="center"/>
      <protection hidden="1"/>
    </xf>
    <xf numFmtId="0" fontId="30" fillId="7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1" fillId="0" borderId="0" xfId="0" applyFont="1" applyAlignment="1" applyProtection="1">
      <alignment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0" fillId="7" borderId="0" xfId="0" applyFont="1" applyFill="1" applyAlignment="1" applyProtection="1">
      <alignment horizontal="left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7" borderId="1" xfId="0" applyFont="1" applyFill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10" fillId="10" borderId="5" xfId="0" applyFont="1" applyFill="1" applyBorder="1" applyAlignment="1" applyProtection="1">
      <alignment vertical="center"/>
      <protection locked="0"/>
    </xf>
    <xf numFmtId="0" fontId="10" fillId="10" borderId="6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41" fillId="8" borderId="7" xfId="0" applyFont="1" applyFill="1" applyBorder="1" applyAlignment="1" applyProtection="1">
      <alignment horizontal="center" vertical="center" wrapText="1"/>
      <protection locked="0" hidden="1"/>
    </xf>
    <xf numFmtId="0" fontId="41" fillId="8" borderId="8" xfId="0" applyFont="1" applyFill="1" applyBorder="1" applyAlignment="1" applyProtection="1">
      <alignment horizontal="center" vertical="center" wrapText="1"/>
      <protection locked="0" hidden="1"/>
    </xf>
    <xf numFmtId="0" fontId="41" fillId="8" borderId="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vertical="top" wrapText="1"/>
    </xf>
    <xf numFmtId="0" fontId="8" fillId="0" borderId="0" xfId="0" applyFont="1" applyBorder="1" applyAlignment="1">
      <alignment vertical="center"/>
    </xf>
    <xf numFmtId="0" fontId="10" fillId="10" borderId="0" xfId="0" applyFont="1" applyFill="1" applyBorder="1" applyAlignment="1" applyProtection="1">
      <alignment vertical="center"/>
      <protection locked="0"/>
    </xf>
    <xf numFmtId="0" fontId="10" fillId="10" borderId="6" xfId="0" applyFont="1" applyFill="1" applyBorder="1" applyAlignment="1" applyProtection="1">
      <alignment vertical="center"/>
      <protection hidden="1"/>
    </xf>
    <xf numFmtId="0" fontId="10" fillId="10" borderId="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6" fillId="6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16" fillId="6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 wrapText="1"/>
      <protection hidden="1"/>
    </xf>
  </cellXfs>
  <cellStyles count="2">
    <cellStyle name="Standard" xfId="0" builtinId="0"/>
    <cellStyle name="Standard 2 2 2" xfId="1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33CC"/>
      <color rgb="FF009900"/>
      <color rgb="FF0000FF"/>
      <color rgb="FF993300"/>
      <color rgb="FF6600FF"/>
      <color rgb="FFE26B0A"/>
      <color rgb="FFFFF2CC"/>
      <color rgb="FFFFF7E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31114</xdr:colOff>
      <xdr:row>53</xdr:row>
      <xdr:rowOff>37998</xdr:rowOff>
    </xdr:from>
    <xdr:to>
      <xdr:col>72</xdr:col>
      <xdr:colOff>121919</xdr:colOff>
      <xdr:row>58</xdr:row>
      <xdr:rowOff>121183</xdr:rowOff>
    </xdr:to>
    <xdr:sp macro="" textlink="">
      <xdr:nvSpPr>
        <xdr:cNvPr id="13" name="AutoShape 2217">
          <a:extLst>
            <a:ext uri="{FF2B5EF4-FFF2-40B4-BE49-F238E27FC236}">
              <a16:creationId xmlns:a16="http://schemas.microsoft.com/office/drawing/2014/main" id="{8F66BC1A-157F-4A23-B946-3BE86463CF92}"/>
            </a:ext>
          </a:extLst>
        </xdr:cNvPr>
        <xdr:cNvSpPr>
          <a:spLocks/>
        </xdr:cNvSpPr>
      </xdr:nvSpPr>
      <xdr:spPr bwMode="auto">
        <a:xfrm>
          <a:off x="27558364" y="9072094"/>
          <a:ext cx="90805" cy="478839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72</xdr:col>
      <xdr:colOff>32100</xdr:colOff>
      <xdr:row>39</xdr:row>
      <xdr:rowOff>70033</xdr:rowOff>
    </xdr:from>
    <xdr:to>
      <xdr:col>72</xdr:col>
      <xdr:colOff>122905</xdr:colOff>
      <xdr:row>43</xdr:row>
      <xdr:rowOff>158379</xdr:rowOff>
    </xdr:to>
    <xdr:sp macro="" textlink="">
      <xdr:nvSpPr>
        <xdr:cNvPr id="14" name="AutoShape 2216">
          <a:extLst>
            <a:ext uri="{FF2B5EF4-FFF2-40B4-BE49-F238E27FC236}">
              <a16:creationId xmlns:a16="http://schemas.microsoft.com/office/drawing/2014/main" id="{60615F27-711C-4BE3-BAA6-4357FBBBDBD9}"/>
            </a:ext>
          </a:extLst>
        </xdr:cNvPr>
        <xdr:cNvSpPr>
          <a:spLocks/>
        </xdr:cNvSpPr>
      </xdr:nvSpPr>
      <xdr:spPr bwMode="auto">
        <a:xfrm>
          <a:off x="27559350" y="10291091"/>
          <a:ext cx="90805" cy="733115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72</xdr:col>
      <xdr:colOff>27830</xdr:colOff>
      <xdr:row>45</xdr:row>
      <xdr:rowOff>39640</xdr:rowOff>
    </xdr:from>
    <xdr:to>
      <xdr:col>72</xdr:col>
      <xdr:colOff>118635</xdr:colOff>
      <xdr:row>50</xdr:row>
      <xdr:rowOff>112643</xdr:rowOff>
    </xdr:to>
    <xdr:sp macro="" textlink="">
      <xdr:nvSpPr>
        <xdr:cNvPr id="15" name="AutoShape 2215">
          <a:extLst>
            <a:ext uri="{FF2B5EF4-FFF2-40B4-BE49-F238E27FC236}">
              <a16:creationId xmlns:a16="http://schemas.microsoft.com/office/drawing/2014/main" id="{CE4950F9-033F-4DD0-9F2C-3D02F3ECCF45}"/>
            </a:ext>
          </a:extLst>
        </xdr:cNvPr>
        <xdr:cNvSpPr>
          <a:spLocks/>
        </xdr:cNvSpPr>
      </xdr:nvSpPr>
      <xdr:spPr bwMode="auto">
        <a:xfrm>
          <a:off x="27555080" y="11359736"/>
          <a:ext cx="90805" cy="468657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72</xdr:col>
      <xdr:colOff>137706</xdr:colOff>
      <xdr:row>54</xdr:row>
      <xdr:rowOff>30046</xdr:rowOff>
    </xdr:from>
    <xdr:to>
      <xdr:col>72</xdr:col>
      <xdr:colOff>207982</xdr:colOff>
      <xdr:row>57</xdr:row>
      <xdr:rowOff>26426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565FBE8-4B0B-4F92-A0F8-31D5E6A38C5D}"/>
            </a:ext>
          </a:extLst>
        </xdr:cNvPr>
        <xdr:cNvSpPr txBox="1"/>
      </xdr:nvSpPr>
      <xdr:spPr>
        <a:xfrm>
          <a:off x="27664956" y="9225334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  <xdr:twoCellAnchor>
    <xdr:from>
      <xdr:col>72</xdr:col>
      <xdr:colOff>136239</xdr:colOff>
      <xdr:row>41</xdr:row>
      <xdr:rowOff>21256</xdr:rowOff>
    </xdr:from>
    <xdr:to>
      <xdr:col>72</xdr:col>
      <xdr:colOff>206515</xdr:colOff>
      <xdr:row>41</xdr:row>
      <xdr:rowOff>193483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3D028DC3-891A-4701-A98E-1212DC8667E5}"/>
            </a:ext>
          </a:extLst>
        </xdr:cNvPr>
        <xdr:cNvSpPr txBox="1"/>
      </xdr:nvSpPr>
      <xdr:spPr>
        <a:xfrm>
          <a:off x="27663489" y="10564698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  <xdr:twoCellAnchor>
    <xdr:from>
      <xdr:col>72</xdr:col>
      <xdr:colOff>137706</xdr:colOff>
      <xdr:row>46</xdr:row>
      <xdr:rowOff>20516</xdr:rowOff>
    </xdr:from>
    <xdr:to>
      <xdr:col>72</xdr:col>
      <xdr:colOff>207982</xdr:colOff>
      <xdr:row>49</xdr:row>
      <xdr:rowOff>16896</xdr:rowOff>
    </xdr:to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8CE5EC6E-34B8-4161-A102-4A5B3FEE5563}"/>
            </a:ext>
          </a:extLst>
        </xdr:cNvPr>
        <xdr:cNvSpPr txBox="1"/>
      </xdr:nvSpPr>
      <xdr:spPr>
        <a:xfrm>
          <a:off x="27664956" y="11501804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  <xdr:twoCellAnchor>
    <xdr:from>
      <xdr:col>20</xdr:col>
      <xdr:colOff>32620</xdr:colOff>
      <xdr:row>53</xdr:row>
      <xdr:rowOff>46791</xdr:rowOff>
    </xdr:from>
    <xdr:to>
      <xdr:col>20</xdr:col>
      <xdr:colOff>123425</xdr:colOff>
      <xdr:row>58</xdr:row>
      <xdr:rowOff>129976</xdr:rowOff>
    </xdr:to>
    <xdr:sp macro="" textlink="">
      <xdr:nvSpPr>
        <xdr:cNvPr id="2" name="AutoShape 2217">
          <a:extLst>
            <a:ext uri="{FF2B5EF4-FFF2-40B4-BE49-F238E27FC236}">
              <a16:creationId xmlns:a16="http://schemas.microsoft.com/office/drawing/2014/main" id="{3ED028D5-8904-4019-8803-C51CFAF5BD0D}"/>
            </a:ext>
          </a:extLst>
        </xdr:cNvPr>
        <xdr:cNvSpPr>
          <a:spLocks/>
        </xdr:cNvSpPr>
      </xdr:nvSpPr>
      <xdr:spPr bwMode="auto">
        <a:xfrm>
          <a:off x="4970966" y="9080887"/>
          <a:ext cx="90805" cy="478839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20</xdr:col>
      <xdr:colOff>33606</xdr:colOff>
      <xdr:row>39</xdr:row>
      <xdr:rowOff>78826</xdr:rowOff>
    </xdr:from>
    <xdr:to>
      <xdr:col>20</xdr:col>
      <xdr:colOff>124411</xdr:colOff>
      <xdr:row>43</xdr:row>
      <xdr:rowOff>167172</xdr:rowOff>
    </xdr:to>
    <xdr:sp macro="" textlink="">
      <xdr:nvSpPr>
        <xdr:cNvPr id="3" name="AutoShape 2216">
          <a:extLst>
            <a:ext uri="{FF2B5EF4-FFF2-40B4-BE49-F238E27FC236}">
              <a16:creationId xmlns:a16="http://schemas.microsoft.com/office/drawing/2014/main" id="{45333B1E-5FDF-4180-BABE-08E6A4D2B983}"/>
            </a:ext>
          </a:extLst>
        </xdr:cNvPr>
        <xdr:cNvSpPr>
          <a:spLocks/>
        </xdr:cNvSpPr>
      </xdr:nvSpPr>
      <xdr:spPr bwMode="auto">
        <a:xfrm>
          <a:off x="4971952" y="10299884"/>
          <a:ext cx="90805" cy="733115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20</xdr:col>
      <xdr:colOff>29336</xdr:colOff>
      <xdr:row>45</xdr:row>
      <xdr:rowOff>48433</xdr:rowOff>
    </xdr:from>
    <xdr:to>
      <xdr:col>20</xdr:col>
      <xdr:colOff>120141</xdr:colOff>
      <xdr:row>50</xdr:row>
      <xdr:rowOff>121436</xdr:rowOff>
    </xdr:to>
    <xdr:sp macro="" textlink="">
      <xdr:nvSpPr>
        <xdr:cNvPr id="4" name="AutoShape 2215">
          <a:extLst>
            <a:ext uri="{FF2B5EF4-FFF2-40B4-BE49-F238E27FC236}">
              <a16:creationId xmlns:a16="http://schemas.microsoft.com/office/drawing/2014/main" id="{A356683D-7510-4C4F-9F5E-063C4BC71A79}"/>
            </a:ext>
          </a:extLst>
        </xdr:cNvPr>
        <xdr:cNvSpPr>
          <a:spLocks/>
        </xdr:cNvSpPr>
      </xdr:nvSpPr>
      <xdr:spPr bwMode="auto">
        <a:xfrm>
          <a:off x="4967682" y="11368529"/>
          <a:ext cx="90805" cy="468657"/>
        </a:xfrm>
        <a:prstGeom prst="rightBrace">
          <a:avLst>
            <a:gd name="adj1" fmla="val 4434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AT"/>
        </a:p>
      </xdr:txBody>
    </xdr:sp>
    <xdr:clientData/>
  </xdr:twoCellAnchor>
  <xdr:twoCellAnchor>
    <xdr:from>
      <xdr:col>20</xdr:col>
      <xdr:colOff>139212</xdr:colOff>
      <xdr:row>54</xdr:row>
      <xdr:rowOff>38839</xdr:rowOff>
    </xdr:from>
    <xdr:to>
      <xdr:col>20</xdr:col>
      <xdr:colOff>209488</xdr:colOff>
      <xdr:row>57</xdr:row>
      <xdr:rowOff>35219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1C9CD8CA-ADD0-4C38-9F7E-7A683826D080}"/>
            </a:ext>
          </a:extLst>
        </xdr:cNvPr>
        <xdr:cNvSpPr txBox="1"/>
      </xdr:nvSpPr>
      <xdr:spPr>
        <a:xfrm>
          <a:off x="5077558" y="9234127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  <xdr:twoCellAnchor>
    <xdr:from>
      <xdr:col>20</xdr:col>
      <xdr:colOff>137745</xdr:colOff>
      <xdr:row>41</xdr:row>
      <xdr:rowOff>30049</xdr:rowOff>
    </xdr:from>
    <xdr:to>
      <xdr:col>20</xdr:col>
      <xdr:colOff>208021</xdr:colOff>
      <xdr:row>41</xdr:row>
      <xdr:rowOff>202276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7F5387A4-6DAB-44EA-8F66-9F7DA7C810EB}"/>
            </a:ext>
          </a:extLst>
        </xdr:cNvPr>
        <xdr:cNvSpPr txBox="1"/>
      </xdr:nvSpPr>
      <xdr:spPr>
        <a:xfrm>
          <a:off x="5076091" y="10573491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  <xdr:twoCellAnchor>
    <xdr:from>
      <xdr:col>20</xdr:col>
      <xdr:colOff>139212</xdr:colOff>
      <xdr:row>46</xdr:row>
      <xdr:rowOff>29309</xdr:rowOff>
    </xdr:from>
    <xdr:to>
      <xdr:col>20</xdr:col>
      <xdr:colOff>209488</xdr:colOff>
      <xdr:row>49</xdr:row>
      <xdr:rowOff>25689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F4882C0-C75B-42BE-935F-58C8CD9E959F}"/>
            </a:ext>
          </a:extLst>
        </xdr:cNvPr>
        <xdr:cNvSpPr txBox="1"/>
      </xdr:nvSpPr>
      <xdr:spPr>
        <a:xfrm>
          <a:off x="5077558" y="11510597"/>
          <a:ext cx="7027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 anchorCtr="1">
          <a:noAutofit/>
        </a:bodyPr>
        <a:lstStyle/>
        <a:p>
          <a:r>
            <a:rPr lang="de-AT" sz="1100"/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CI2045"/>
  <sheetViews>
    <sheetView showGridLines="0" showRowColHeaders="0" tabSelected="1" topLeftCell="B1" zoomScale="130" zoomScaleNormal="130" workbookViewId="0">
      <pane xSplit="1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E7" sqref="E7:R7"/>
    </sheetView>
  </sheetViews>
  <sheetFormatPr baseColWidth="10" defaultColWidth="0" defaultRowHeight="15" zeroHeight="1" x14ac:dyDescent="0.25"/>
  <cols>
    <col min="1" max="1" width="6.7109375" customWidth="1"/>
    <col min="2" max="2" width="0.140625" customWidth="1"/>
    <col min="3" max="27" width="3.7109375" customWidth="1"/>
    <col min="28" max="28" width="2.7109375" customWidth="1"/>
    <col min="29" max="29" width="3.7109375" style="9" customWidth="1"/>
    <col min="30" max="30" width="4.7109375" style="9" customWidth="1"/>
    <col min="31" max="31" width="1.7109375" style="9" customWidth="1"/>
    <col min="32" max="32" width="4.7109375" style="9" customWidth="1"/>
    <col min="33" max="33" width="3.7109375" style="9" customWidth="1"/>
    <col min="34" max="52" width="11.42578125" style="9" hidden="1" customWidth="1"/>
    <col min="53" max="53" width="6.7109375" style="9" hidden="1" customWidth="1"/>
    <col min="54" max="54" width="0.140625" style="9" hidden="1" customWidth="1"/>
    <col min="55" max="79" width="3.7109375" style="9" hidden="1" customWidth="1"/>
    <col min="80" max="80" width="2.7109375" style="9" hidden="1" customWidth="1"/>
    <col min="81" max="81" width="3.7109375" style="9" hidden="1" customWidth="1"/>
    <col min="82" max="82" width="5.7109375" style="9" hidden="1" customWidth="1"/>
    <col min="83" max="83" width="1.7109375" style="9" hidden="1" customWidth="1"/>
    <col min="84" max="84" width="5.7109375" style="9" hidden="1" customWidth="1"/>
    <col min="85" max="16384" width="11.42578125" style="9" hidden="1"/>
  </cols>
  <sheetData>
    <row r="1" spans="1:87" ht="15.75" customHeight="1" x14ac:dyDescent="0.25">
      <c r="A1" s="9"/>
      <c r="B1" s="18"/>
      <c r="C1" s="82" t="s">
        <v>46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 t="s">
        <v>86</v>
      </c>
      <c r="AF1" s="82"/>
      <c r="AG1" s="82"/>
      <c r="AH1" s="11"/>
      <c r="AI1" s="11"/>
      <c r="BB1" s="18"/>
      <c r="BC1" s="17" t="s">
        <v>46</v>
      </c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22">
        <f>Geld!$Z$1</f>
        <v>0</v>
      </c>
      <c r="CA1" s="42"/>
      <c r="CB1" s="44">
        <f>Geld!AB1</f>
        <v>0</v>
      </c>
      <c r="CC1" s="43">
        <f>Geld!$AG$1</f>
        <v>0</v>
      </c>
      <c r="CD1" s="11"/>
      <c r="CE1" s="11"/>
      <c r="CF1" s="11"/>
      <c r="CG1" s="11"/>
      <c r="CH1" s="11"/>
      <c r="CI1" s="11"/>
    </row>
    <row r="2" spans="1:87" ht="24.95" customHeight="1" x14ac:dyDescent="0.25">
      <c r="A2" s="9"/>
      <c r="B2" s="18"/>
      <c r="C2" s="18" t="s">
        <v>73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1"/>
      <c r="AD2" s="92" t="s">
        <v>87</v>
      </c>
      <c r="AE2" s="93"/>
      <c r="AF2" s="94"/>
      <c r="AG2" s="11"/>
      <c r="AH2" s="11"/>
      <c r="AI2" s="11"/>
      <c r="BB2" s="18"/>
      <c r="BC2" s="18" t="str">
        <f>Geld!C2</f>
        <v>FL: Geld und seine Eigenschaften</v>
      </c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1"/>
      <c r="CD2" s="11"/>
      <c r="CE2" s="11"/>
      <c r="CF2" s="11"/>
      <c r="CG2" s="11"/>
      <c r="CH2" s="11"/>
      <c r="CI2" s="11"/>
    </row>
    <row r="3" spans="1:87" ht="21" customHeight="1" x14ac:dyDescent="0.25">
      <c r="A3" s="19"/>
      <c r="B3" s="19"/>
      <c r="C3" s="1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1"/>
      <c r="AD3" s="11"/>
      <c r="AE3" s="11"/>
      <c r="AF3" s="11"/>
      <c r="AG3" s="11"/>
      <c r="AH3" s="11"/>
      <c r="AI3" s="11"/>
      <c r="BA3" s="80"/>
      <c r="BB3" s="80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1"/>
      <c r="CD3" s="11"/>
      <c r="CE3" s="11"/>
      <c r="CF3" s="11"/>
      <c r="CG3" s="11"/>
      <c r="CH3" s="11"/>
      <c r="CI3" s="11"/>
    </row>
    <row r="4" spans="1:87" ht="22.5" x14ac:dyDescent="0.25">
      <c r="A4" s="19"/>
      <c r="B4" s="19"/>
      <c r="C4" s="20" t="s">
        <v>75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31" t="s">
        <v>47</v>
      </c>
      <c r="AC4" s="11"/>
      <c r="AD4" s="38" t="s">
        <v>48</v>
      </c>
      <c r="AE4" s="39" t="s">
        <v>49</v>
      </c>
      <c r="AF4" s="38" t="s">
        <v>50</v>
      </c>
      <c r="AG4" s="11"/>
      <c r="AH4" s="11"/>
      <c r="AI4" s="11"/>
      <c r="BA4" s="80"/>
      <c r="BB4" s="80"/>
      <c r="BC4" s="20" t="s">
        <v>51</v>
      </c>
      <c r="BD4" s="13"/>
      <c r="BE4" s="13"/>
      <c r="BF4" s="14"/>
      <c r="BG4" s="14"/>
      <c r="BH4" s="14"/>
      <c r="BI4" s="14"/>
      <c r="BJ4" s="14"/>
      <c r="BK4" s="14"/>
      <c r="BL4" s="14"/>
      <c r="BM4" s="14"/>
      <c r="BN4" s="14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31" t="s">
        <v>47</v>
      </c>
      <c r="CC4" s="11"/>
      <c r="CD4" s="23" t="s">
        <v>48</v>
      </c>
      <c r="CE4" s="24" t="s">
        <v>49</v>
      </c>
      <c r="CF4" s="23" t="s">
        <v>50</v>
      </c>
      <c r="CG4" s="11"/>
      <c r="CH4" s="11"/>
      <c r="CI4" s="11"/>
    </row>
    <row r="5" spans="1:87" ht="6" customHeight="1" x14ac:dyDescent="0.25">
      <c r="A5" s="19"/>
      <c r="B5" s="19"/>
      <c r="C5" s="1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6"/>
      <c r="S5" s="16"/>
      <c r="T5" s="16"/>
      <c r="U5" s="9"/>
      <c r="V5" s="9"/>
      <c r="W5" s="9"/>
      <c r="X5" s="9"/>
      <c r="Y5" s="9"/>
      <c r="Z5" s="9"/>
      <c r="AA5" s="9"/>
      <c r="AB5" s="9"/>
      <c r="AC5" s="11"/>
      <c r="AD5" s="11"/>
      <c r="AE5" s="11"/>
      <c r="AF5" s="11"/>
      <c r="AG5" s="11"/>
      <c r="AH5" s="11"/>
      <c r="AI5" s="11"/>
      <c r="BA5" s="80"/>
      <c r="BB5" s="80"/>
      <c r="BC5" s="80"/>
      <c r="BR5" s="16"/>
      <c r="BS5" s="16"/>
      <c r="BT5" s="16"/>
      <c r="CC5" s="11"/>
      <c r="CD5" s="11"/>
      <c r="CE5" s="11"/>
      <c r="CF5" s="11"/>
      <c r="CG5" s="11"/>
      <c r="CH5" s="11"/>
      <c r="CI5" s="11"/>
    </row>
    <row r="6" spans="1:87" ht="18" customHeight="1" x14ac:dyDescent="0.25">
      <c r="A6" s="2"/>
      <c r="B6" s="2"/>
      <c r="C6" s="41" t="s">
        <v>39</v>
      </c>
      <c r="D6" s="95" t="s">
        <v>57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BA6" s="16"/>
      <c r="BB6" s="16"/>
      <c r="BC6" s="81" t="s">
        <v>41</v>
      </c>
      <c r="BD6" s="107" t="s">
        <v>57</v>
      </c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</row>
    <row r="7" spans="1:87" ht="18" customHeight="1" x14ac:dyDescent="0.25">
      <c r="A7" s="2"/>
      <c r="B7" s="2"/>
      <c r="C7" s="41"/>
      <c r="D7" s="6" t="s">
        <v>52</v>
      </c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6" t="s">
        <v>53</v>
      </c>
      <c r="T7" s="6"/>
      <c r="U7" s="6"/>
      <c r="V7" s="6"/>
      <c r="W7" s="6"/>
      <c r="X7" s="6"/>
      <c r="Y7" s="6"/>
      <c r="Z7" s="6"/>
      <c r="AA7" s="6"/>
      <c r="AB7" s="6"/>
      <c r="AD7" s="71" t="str">
        <f>IF(E7="","",IF(COUNTIF($AH$7:$AH$8,E7)&gt;0,1/COUNTIF($E$7:$E$8,E7),0))</f>
        <v/>
      </c>
      <c r="AE7" s="69" t="s">
        <v>49</v>
      </c>
      <c r="AF7" s="68">
        <f>IF(Geld!CF7="","",Geld!CF7)</f>
        <v>1</v>
      </c>
      <c r="AH7" s="74" t="str">
        <f>IF(Geld!CH7="","",Geld!CH7)</f>
        <v>Bargeld (Münzen und Geldscheine)</v>
      </c>
      <c r="BA7" s="16"/>
      <c r="BB7" s="16"/>
      <c r="BC7" s="81"/>
      <c r="BD7" s="76" t="s">
        <v>52</v>
      </c>
      <c r="BE7" s="99" t="s">
        <v>14</v>
      </c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76"/>
      <c r="BT7" s="76"/>
      <c r="BU7" s="76"/>
      <c r="BV7" s="76"/>
      <c r="BW7" s="76"/>
      <c r="BX7" s="76"/>
      <c r="BY7" s="76"/>
      <c r="BZ7" s="76"/>
      <c r="CA7" s="76"/>
      <c r="CB7" s="76"/>
      <c r="CD7" s="79">
        <v>1</v>
      </c>
      <c r="CE7" s="73" t="s">
        <v>49</v>
      </c>
      <c r="CF7" s="75">
        <v>1</v>
      </c>
      <c r="CH7" s="78" t="str">
        <f>BE7</f>
        <v>Bargeld (Münzen und Geldscheine)</v>
      </c>
    </row>
    <row r="8" spans="1:87" ht="18" customHeight="1" x14ac:dyDescent="0.25">
      <c r="A8" s="2"/>
      <c r="B8" s="2"/>
      <c r="C8" s="41"/>
      <c r="D8" s="6" t="s">
        <v>52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6" t="s">
        <v>79</v>
      </c>
      <c r="T8" s="6"/>
      <c r="U8" s="6"/>
      <c r="V8" s="6"/>
      <c r="W8" s="6"/>
      <c r="X8" s="6"/>
      <c r="Y8" s="6"/>
      <c r="Z8" s="6"/>
      <c r="AA8" s="6"/>
      <c r="AB8" s="6"/>
      <c r="AD8" s="71" t="str">
        <f>IF(E8="","",IF(COUNTIF($AH$7:$AH$8,E8)&gt;0,1/COUNTIF($E$7:$E$8,E8),0))</f>
        <v/>
      </c>
      <c r="AE8" s="69" t="s">
        <v>49</v>
      </c>
      <c r="AF8" s="68">
        <f>IF(Geld!CF8="","",Geld!CF8)</f>
        <v>1</v>
      </c>
      <c r="AH8" s="74" t="str">
        <f>IF(Geld!CH8="","",Geld!CH8)</f>
        <v>Buchgeld (Giralgeld)</v>
      </c>
      <c r="BA8" s="16"/>
      <c r="BB8" s="16"/>
      <c r="BC8" s="81"/>
      <c r="BD8" s="76" t="s">
        <v>52</v>
      </c>
      <c r="BE8" s="98" t="s">
        <v>15</v>
      </c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76"/>
      <c r="BT8" s="76"/>
      <c r="BU8" s="76"/>
      <c r="BV8" s="76"/>
      <c r="BW8" s="76"/>
      <c r="BX8" s="76"/>
      <c r="BY8" s="76"/>
      <c r="BZ8" s="76"/>
      <c r="CA8" s="76"/>
      <c r="CB8" s="76"/>
      <c r="CD8" s="79">
        <v>1</v>
      </c>
      <c r="CE8" s="73" t="s">
        <v>49</v>
      </c>
      <c r="CF8" s="75">
        <v>1</v>
      </c>
      <c r="CH8" s="78" t="str">
        <f>BE8</f>
        <v>Buchgeld (Giralgeld)</v>
      </c>
    </row>
    <row r="9" spans="1:87" ht="18" customHeight="1" x14ac:dyDescent="0.25">
      <c r="A9" s="2"/>
      <c r="B9" s="2"/>
      <c r="C9" s="4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BA9" s="16"/>
      <c r="BB9" s="16"/>
      <c r="BC9" s="81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</row>
    <row r="10" spans="1:87" ht="18" customHeight="1" x14ac:dyDescent="0.25">
      <c r="A10" s="2"/>
      <c r="B10" s="2"/>
      <c r="C10" s="41" t="s">
        <v>40</v>
      </c>
      <c r="D10" s="95" t="s">
        <v>58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BA10" s="16"/>
      <c r="BB10" s="16"/>
      <c r="BC10" s="81" t="s">
        <v>42</v>
      </c>
      <c r="BD10" s="107" t="s">
        <v>58</v>
      </c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</row>
    <row r="11" spans="1:87" ht="18" customHeight="1" x14ac:dyDescent="0.25">
      <c r="A11" s="2"/>
      <c r="B11" s="2"/>
      <c r="C11" s="41"/>
      <c r="D11" s="6" t="s">
        <v>52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6" t="s">
        <v>80</v>
      </c>
      <c r="Y11" s="6"/>
      <c r="Z11" s="6"/>
      <c r="AA11" s="6"/>
      <c r="AB11" s="6"/>
      <c r="AD11" s="71" t="str">
        <f>IF(E11="","",IF(COUNTIF($AH$11:$AH$13,E11)&gt;0,1/COUNTIF($E$11:$E$13,E11),0))</f>
        <v/>
      </c>
      <c r="AE11" s="69" t="s">
        <v>49</v>
      </c>
      <c r="AF11" s="68">
        <f>IF(Geld!CF11="","",Geld!CF11)</f>
        <v>1</v>
      </c>
      <c r="AH11" s="74" t="str">
        <f>IF(Geld!CH11="","",Geld!CH11)</f>
        <v>Barzahlung (Bargeld von Hand zu Hand weitergegeben)</v>
      </c>
      <c r="BA11" s="16"/>
      <c r="BB11" s="16"/>
      <c r="BC11" s="81"/>
      <c r="BD11" s="76" t="s">
        <v>52</v>
      </c>
      <c r="BE11" s="99" t="s">
        <v>16</v>
      </c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76"/>
      <c r="BY11" s="76"/>
      <c r="BZ11" s="76"/>
      <c r="CA11" s="76"/>
      <c r="CB11" s="76"/>
      <c r="CD11" s="79">
        <v>1</v>
      </c>
      <c r="CE11" s="73" t="s">
        <v>49</v>
      </c>
      <c r="CF11" s="75">
        <v>1</v>
      </c>
      <c r="CH11" s="78" t="str">
        <f>BE11</f>
        <v>Barzahlung (Bargeld von Hand zu Hand weitergegeben)</v>
      </c>
    </row>
    <row r="12" spans="1:87" ht="18" customHeight="1" x14ac:dyDescent="0.25">
      <c r="A12" s="2"/>
      <c r="B12" s="2"/>
      <c r="C12" s="41"/>
      <c r="D12" s="6" t="s">
        <v>52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6" t="s">
        <v>85</v>
      </c>
      <c r="Y12" s="6"/>
      <c r="Z12" s="6"/>
      <c r="AA12" s="6"/>
      <c r="AB12" s="6"/>
      <c r="AD12" s="71" t="str">
        <f>IF(E12="","",IF(COUNTIF($AH$11:$AH$13,E12)&gt;0,1/COUNTIF($E$11:$E$13,E12),0))</f>
        <v/>
      </c>
      <c r="AE12" s="69" t="s">
        <v>49</v>
      </c>
      <c r="AF12" s="68">
        <f>IF(Geld!CF12="","",Geld!CF12)</f>
        <v>1</v>
      </c>
      <c r="AH12" s="74" t="str">
        <f>IF(Geld!CH12="","",Geld!CH12)</f>
        <v>halbbare Zahlung ((ein Beteiligter verfügt über ein Konto)</v>
      </c>
      <c r="BA12" s="16"/>
      <c r="BB12" s="16"/>
      <c r="BC12" s="81"/>
      <c r="BD12" s="76" t="s">
        <v>52</v>
      </c>
      <c r="BE12" s="99" t="s">
        <v>17</v>
      </c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76"/>
      <c r="BY12" s="76"/>
      <c r="BZ12" s="76"/>
      <c r="CA12" s="76"/>
      <c r="CB12" s="76"/>
      <c r="CD12" s="79">
        <v>1</v>
      </c>
      <c r="CE12" s="73" t="s">
        <v>49</v>
      </c>
      <c r="CF12" s="75">
        <v>1</v>
      </c>
      <c r="CH12" s="78" t="str">
        <f>BE12</f>
        <v>halbbare Zahlung ((ein Beteiligter verfügt über ein Konto)</v>
      </c>
    </row>
    <row r="13" spans="1:87" ht="18" customHeight="1" x14ac:dyDescent="0.25">
      <c r="A13" s="2"/>
      <c r="B13" s="2"/>
      <c r="C13" s="41"/>
      <c r="D13" s="6" t="s">
        <v>52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6" t="s">
        <v>79</v>
      </c>
      <c r="Y13" s="6"/>
      <c r="Z13" s="6"/>
      <c r="AA13" s="6"/>
      <c r="AB13" s="6"/>
      <c r="AD13" s="71" t="str">
        <f>IF(E13="","",IF(COUNTIF($AH$11:$AH$13,E13)&gt;0,1/COUNTIF($E$11:$E$13,E13),0))</f>
        <v/>
      </c>
      <c r="AE13" s="69" t="s">
        <v>49</v>
      </c>
      <c r="AF13" s="68">
        <f>IF(Geld!CF13="","",Geld!CF13)</f>
        <v>1</v>
      </c>
      <c r="AH13" s="74" t="str">
        <f>IF(Geld!CH13="","",Geld!CH13)</f>
        <v>bargeldlose Zahlung (alle Beteiligten haben ein Konto)</v>
      </c>
      <c r="BA13" s="16"/>
      <c r="BB13" s="16"/>
      <c r="BC13" s="81"/>
      <c r="BD13" s="76" t="s">
        <v>52</v>
      </c>
      <c r="BE13" s="99" t="s">
        <v>18</v>
      </c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76"/>
      <c r="BY13" s="76"/>
      <c r="BZ13" s="76"/>
      <c r="CA13" s="76"/>
      <c r="CB13" s="76"/>
      <c r="CD13" s="79">
        <v>1</v>
      </c>
      <c r="CE13" s="73" t="s">
        <v>49</v>
      </c>
      <c r="CF13" s="75">
        <v>1</v>
      </c>
      <c r="CH13" s="78" t="str">
        <f>BE13</f>
        <v>bargeldlose Zahlung (alle Beteiligten haben ein Konto)</v>
      </c>
    </row>
    <row r="14" spans="1:87" ht="18" customHeight="1" x14ac:dyDescent="0.25">
      <c r="A14" s="2"/>
      <c r="B14" s="2"/>
      <c r="C14" s="4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BA14" s="16"/>
      <c r="BB14" s="16"/>
      <c r="BC14" s="81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</row>
    <row r="15" spans="1:87" ht="18" customHeight="1" x14ac:dyDescent="0.25">
      <c r="A15" s="2"/>
      <c r="B15" s="2"/>
      <c r="C15" s="41" t="s">
        <v>41</v>
      </c>
      <c r="D15" s="95" t="s">
        <v>59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BA15" s="16"/>
      <c r="BB15" s="16"/>
      <c r="BC15" s="81" t="s">
        <v>43</v>
      </c>
      <c r="BD15" s="107" t="s">
        <v>59</v>
      </c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7" ht="18" customHeight="1" x14ac:dyDescent="0.25">
      <c r="A16" s="2"/>
      <c r="B16" s="2"/>
      <c r="C16" s="41"/>
      <c r="D16" s="6" t="s">
        <v>52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6" t="s">
        <v>80</v>
      </c>
      <c r="T16" s="6"/>
      <c r="U16" s="6"/>
      <c r="V16" s="6"/>
      <c r="W16" s="6"/>
      <c r="X16" s="6"/>
      <c r="Y16" s="6"/>
      <c r="Z16" s="6"/>
      <c r="AA16" s="6"/>
      <c r="AB16" s="6"/>
      <c r="AD16" s="71" t="str">
        <f t="shared" ref="AD16:AD21" si="0">IF(E16="","",IF(COUNTIF($AH$16:$AH$21,E16)&gt;0,1/COUNTIF($E$16:$E$21,E16),0))</f>
        <v/>
      </c>
      <c r="AE16" s="69" t="s">
        <v>49</v>
      </c>
      <c r="AF16" s="68">
        <f>IF(Geld!CF16="","",Geld!CF16)</f>
        <v>1</v>
      </c>
      <c r="AH16" s="74" t="str">
        <f>IF(Geld!CH16="","",Geld!CH16)</f>
        <v>Überweisung</v>
      </c>
      <c r="BA16" s="16"/>
      <c r="BB16" s="16"/>
      <c r="BC16" s="81"/>
      <c r="BD16" s="76" t="s">
        <v>52</v>
      </c>
      <c r="BE16" s="99" t="s">
        <v>19</v>
      </c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D16" s="79">
        <v>1</v>
      </c>
      <c r="CE16" s="73" t="s">
        <v>49</v>
      </c>
      <c r="CF16" s="75">
        <v>1</v>
      </c>
      <c r="CH16" s="78" t="str">
        <f t="shared" ref="CH16:CH21" si="1">BE16</f>
        <v>Überweisung</v>
      </c>
    </row>
    <row r="17" spans="1:86" ht="18" customHeight="1" x14ac:dyDescent="0.25">
      <c r="A17" s="2"/>
      <c r="B17" s="2"/>
      <c r="C17" s="41"/>
      <c r="D17" s="6" t="s">
        <v>52</v>
      </c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6" t="s">
        <v>80</v>
      </c>
      <c r="T17" s="6"/>
      <c r="U17" s="6"/>
      <c r="V17" s="6"/>
      <c r="W17" s="6"/>
      <c r="X17" s="6"/>
      <c r="Y17" s="6"/>
      <c r="Z17" s="6"/>
      <c r="AA17" s="6"/>
      <c r="AB17" s="6"/>
      <c r="AD17" s="71" t="str">
        <f t="shared" si="0"/>
        <v/>
      </c>
      <c r="AE17" s="69" t="s">
        <v>49</v>
      </c>
      <c r="AF17" s="68">
        <f>IF(Geld!CF17="","",Geld!CF17)</f>
        <v>1</v>
      </c>
      <c r="AH17" s="74" t="str">
        <f>IF(Geld!CH17="","",Geld!CH17)</f>
        <v>Dauerauftrag</v>
      </c>
      <c r="BA17" s="16"/>
      <c r="BB17" s="16"/>
      <c r="BC17" s="81"/>
      <c r="BD17" s="76" t="s">
        <v>52</v>
      </c>
      <c r="BE17" s="98" t="s">
        <v>20</v>
      </c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D17" s="79">
        <v>1</v>
      </c>
      <c r="CE17" s="73" t="s">
        <v>49</v>
      </c>
      <c r="CF17" s="75">
        <v>1</v>
      </c>
      <c r="CH17" s="78" t="str">
        <f t="shared" si="1"/>
        <v>Dauerauftrag</v>
      </c>
    </row>
    <row r="18" spans="1:86" ht="18" customHeight="1" x14ac:dyDescent="0.25">
      <c r="A18" s="2"/>
      <c r="B18" s="2"/>
      <c r="C18" s="41"/>
      <c r="D18" s="6" t="s">
        <v>52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6" t="s">
        <v>80</v>
      </c>
      <c r="T18" s="6"/>
      <c r="U18" s="6"/>
      <c r="V18" s="6"/>
      <c r="W18" s="6"/>
      <c r="X18" s="6"/>
      <c r="Y18" s="6"/>
      <c r="Z18" s="6"/>
      <c r="AA18" s="6"/>
      <c r="AB18" s="6"/>
      <c r="AD18" s="71" t="str">
        <f t="shared" si="0"/>
        <v/>
      </c>
      <c r="AE18" s="69" t="s">
        <v>49</v>
      </c>
      <c r="AF18" s="68">
        <f>IF(Geld!CF18="","",Geld!CF18)</f>
        <v>1</v>
      </c>
      <c r="AH18" s="74" t="str">
        <f>IF(Geld!CH18="","",Geld!CH18)</f>
        <v>Einzugsermächtigung</v>
      </c>
      <c r="BA18" s="16"/>
      <c r="BB18" s="16"/>
      <c r="BC18" s="81"/>
      <c r="BD18" s="76" t="s">
        <v>52</v>
      </c>
      <c r="BE18" s="98" t="s">
        <v>21</v>
      </c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D18" s="79">
        <v>1</v>
      </c>
      <c r="CE18" s="73" t="s">
        <v>49</v>
      </c>
      <c r="CF18" s="75">
        <v>1</v>
      </c>
      <c r="CH18" s="78" t="str">
        <f t="shared" si="1"/>
        <v>Einzugsermächtigung</v>
      </c>
    </row>
    <row r="19" spans="1:86" ht="18" customHeight="1" x14ac:dyDescent="0.25">
      <c r="A19" s="2"/>
      <c r="B19" s="2"/>
      <c r="C19" s="41"/>
      <c r="D19" s="6" t="s">
        <v>52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6" t="s">
        <v>80</v>
      </c>
      <c r="T19" s="6"/>
      <c r="U19" s="6"/>
      <c r="V19" s="6"/>
      <c r="W19" s="6"/>
      <c r="X19" s="6"/>
      <c r="Y19" s="6"/>
      <c r="Z19" s="6"/>
      <c r="AA19" s="6"/>
      <c r="AB19" s="6"/>
      <c r="AD19" s="71" t="str">
        <f t="shared" si="0"/>
        <v/>
      </c>
      <c r="AE19" s="69" t="s">
        <v>49</v>
      </c>
      <c r="AF19" s="68">
        <f>IF(Geld!CF19="","",Geld!CF19)</f>
        <v>1</v>
      </c>
      <c r="AH19" s="74" t="str">
        <f>IF(Geld!CH19="","",Geld!CH19)</f>
        <v>Verrechnungsscheck</v>
      </c>
      <c r="BA19" s="16"/>
      <c r="BB19" s="16"/>
      <c r="BC19" s="81"/>
      <c r="BD19" s="76" t="s">
        <v>52</v>
      </c>
      <c r="BE19" s="98" t="s">
        <v>22</v>
      </c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D19" s="79">
        <v>1</v>
      </c>
      <c r="CE19" s="73" t="s">
        <v>49</v>
      </c>
      <c r="CF19" s="75">
        <v>1</v>
      </c>
      <c r="CH19" s="78" t="str">
        <f t="shared" si="1"/>
        <v>Verrechnungsscheck</v>
      </c>
    </row>
    <row r="20" spans="1:86" ht="18" customHeight="1" x14ac:dyDescent="0.25">
      <c r="A20" s="2"/>
      <c r="B20" s="2"/>
      <c r="C20" s="41"/>
      <c r="D20" s="6" t="s">
        <v>52</v>
      </c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6" t="s">
        <v>84</v>
      </c>
      <c r="T20" s="6"/>
      <c r="U20" s="6"/>
      <c r="V20" s="6"/>
      <c r="W20" s="6"/>
      <c r="X20" s="6"/>
      <c r="Y20" s="6"/>
      <c r="Z20" s="6"/>
      <c r="AA20" s="6"/>
      <c r="AB20" s="6"/>
      <c r="AD20" s="71" t="str">
        <f t="shared" si="0"/>
        <v/>
      </c>
      <c r="AE20" s="69" t="s">
        <v>49</v>
      </c>
      <c r="AF20" s="68">
        <f>IF(Geld!CF20="","",Geld!CF20)</f>
        <v>1</v>
      </c>
      <c r="AH20" s="74" t="str">
        <f>IF(Geld!CH20="","",Geld!CH20)</f>
        <v>Zahlung mit Scheck oder Kreditkarte</v>
      </c>
      <c r="BA20" s="16"/>
      <c r="BB20" s="16"/>
      <c r="BC20" s="81"/>
      <c r="BD20" s="76" t="s">
        <v>52</v>
      </c>
      <c r="BE20" s="98" t="s">
        <v>23</v>
      </c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D20" s="79">
        <v>1</v>
      </c>
      <c r="CE20" s="73" t="s">
        <v>49</v>
      </c>
      <c r="CF20" s="75">
        <v>1</v>
      </c>
      <c r="CH20" s="78" t="str">
        <f t="shared" si="1"/>
        <v>Zahlung mit Scheck oder Kreditkarte</v>
      </c>
    </row>
    <row r="21" spans="1:86" ht="18" customHeight="1" x14ac:dyDescent="0.25">
      <c r="A21" s="2"/>
      <c r="B21" s="2"/>
      <c r="C21" s="41"/>
      <c r="D21" s="6" t="s">
        <v>52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6" t="s">
        <v>79</v>
      </c>
      <c r="T21" s="6"/>
      <c r="U21" s="6"/>
      <c r="V21" s="6"/>
      <c r="W21" s="6"/>
      <c r="X21" s="6"/>
      <c r="Y21" s="6"/>
      <c r="Z21" s="6"/>
      <c r="AA21" s="6"/>
      <c r="AB21" s="6"/>
      <c r="AD21" s="71" t="str">
        <f t="shared" si="0"/>
        <v/>
      </c>
      <c r="AE21" s="69" t="s">
        <v>49</v>
      </c>
      <c r="AF21" s="68">
        <f>IF(Geld!CF21="","",Geld!CF21)</f>
        <v>1</v>
      </c>
      <c r="AH21" s="74" t="str">
        <f>IF(Geld!CH21="","",Geld!CH21)</f>
        <v>Zahlung per Kredit</v>
      </c>
      <c r="BA21" s="16"/>
      <c r="BB21" s="16"/>
      <c r="BC21" s="81"/>
      <c r="BD21" s="76" t="s">
        <v>52</v>
      </c>
      <c r="BE21" s="98" t="s">
        <v>24</v>
      </c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D21" s="79">
        <v>1</v>
      </c>
      <c r="CE21" s="73" t="s">
        <v>49</v>
      </c>
      <c r="CF21" s="75">
        <v>1</v>
      </c>
      <c r="CH21" s="78" t="str">
        <f t="shared" si="1"/>
        <v>Zahlung per Kredit</v>
      </c>
    </row>
    <row r="22" spans="1:86" ht="18" customHeight="1" x14ac:dyDescent="0.25">
      <c r="A22" s="2"/>
      <c r="B22" s="2"/>
      <c r="C22" s="4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BA22" s="16"/>
      <c r="BB22" s="16"/>
      <c r="BC22" s="81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</row>
    <row r="23" spans="1:86" ht="18" customHeight="1" x14ac:dyDescent="0.25">
      <c r="A23" s="2"/>
      <c r="B23" s="2"/>
      <c r="C23" s="41" t="s">
        <v>42</v>
      </c>
      <c r="D23" s="95" t="s">
        <v>56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BA23" s="16"/>
      <c r="BB23" s="16"/>
      <c r="BC23" s="81" t="s">
        <v>40</v>
      </c>
      <c r="BD23" s="107" t="s">
        <v>56</v>
      </c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</row>
    <row r="24" spans="1:86" ht="18" customHeight="1" x14ac:dyDescent="0.25">
      <c r="A24" s="2"/>
      <c r="B24" s="2"/>
      <c r="C24" s="41"/>
      <c r="D24" s="6" t="s">
        <v>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BA24" s="16"/>
      <c r="BB24" s="16"/>
      <c r="BC24" s="81"/>
      <c r="BD24" s="76" t="s">
        <v>8</v>
      </c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</row>
    <row r="25" spans="1:86" ht="18" customHeight="1" x14ac:dyDescent="0.25">
      <c r="A25" s="2"/>
      <c r="B25" s="2"/>
      <c r="C25" s="41"/>
      <c r="D25" s="6" t="s">
        <v>52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6" t="s">
        <v>80</v>
      </c>
      <c r="T25" s="6"/>
      <c r="U25" s="6"/>
      <c r="V25" s="6"/>
      <c r="W25" s="6"/>
      <c r="X25" s="6"/>
      <c r="Y25" s="6"/>
      <c r="Z25" s="6"/>
      <c r="AA25" s="6"/>
      <c r="AB25" s="6"/>
      <c r="AD25" s="71" t="str">
        <f>IF(E25="","",IF(COUNTIF($AH$25:$AH$29,E25)&gt;0,1/COUNTIF($E$25:$E$29,E25),0))</f>
        <v/>
      </c>
      <c r="AE25" s="69" t="s">
        <v>49</v>
      </c>
      <c r="AF25" s="68">
        <f>IF(Geld!CF25="","",Geld!CF25)</f>
        <v>1</v>
      </c>
      <c r="AH25" s="74" t="str">
        <f>IF(Geld!CH25="","",Geld!CH25)</f>
        <v>Tauschmittel</v>
      </c>
      <c r="BA25" s="16"/>
      <c r="BB25" s="16"/>
      <c r="BC25" s="81"/>
      <c r="BD25" s="76" t="s">
        <v>52</v>
      </c>
      <c r="BE25" s="99" t="s">
        <v>9</v>
      </c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D25" s="79">
        <v>1</v>
      </c>
      <c r="CE25" s="73" t="s">
        <v>49</v>
      </c>
      <c r="CF25" s="75">
        <v>1</v>
      </c>
      <c r="CH25" s="78" t="str">
        <f>BE25</f>
        <v>Tauschmittel</v>
      </c>
    </row>
    <row r="26" spans="1:86" ht="18" customHeight="1" x14ac:dyDescent="0.25">
      <c r="A26" s="2"/>
      <c r="B26" s="2"/>
      <c r="C26" s="41"/>
      <c r="D26" s="6" t="s">
        <v>52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6" t="s">
        <v>80</v>
      </c>
      <c r="T26" s="6"/>
      <c r="U26" s="6"/>
      <c r="V26" s="6"/>
      <c r="W26" s="6"/>
      <c r="X26" s="6"/>
      <c r="Y26" s="6"/>
      <c r="Z26" s="6"/>
      <c r="AA26" s="6"/>
      <c r="AB26" s="6"/>
      <c r="AD26" s="71" t="str">
        <f>IF(E26="","",IF(COUNTIF($AH$25:$AH$29,E26)&gt;0,1/COUNTIF($E$25:$E$29,E26),0))</f>
        <v/>
      </c>
      <c r="AE26" s="69" t="s">
        <v>49</v>
      </c>
      <c r="AF26" s="68">
        <f>IF(Geld!CF26="","",Geld!CF26)</f>
        <v>1</v>
      </c>
      <c r="AH26" s="74" t="str">
        <f>IF(Geld!CH26="","",Geld!CH26)</f>
        <v>Wertmesser</v>
      </c>
      <c r="BA26" s="16"/>
      <c r="BB26" s="16"/>
      <c r="BC26" s="81"/>
      <c r="BD26" s="76" t="s">
        <v>52</v>
      </c>
      <c r="BE26" s="98" t="s">
        <v>10</v>
      </c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D26" s="79">
        <v>1</v>
      </c>
      <c r="CE26" s="73" t="s">
        <v>49</v>
      </c>
      <c r="CF26" s="75">
        <v>1</v>
      </c>
      <c r="CH26" s="78" t="str">
        <f>BE26</f>
        <v>Wertmesser</v>
      </c>
    </row>
    <row r="27" spans="1:86" ht="18" customHeight="1" x14ac:dyDescent="0.25">
      <c r="A27" s="2"/>
      <c r="B27" s="2"/>
      <c r="C27" s="41"/>
      <c r="D27" s="6" t="s">
        <v>52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6" t="s">
        <v>80</v>
      </c>
      <c r="T27" s="6"/>
      <c r="U27" s="6"/>
      <c r="V27" s="6"/>
      <c r="W27" s="6"/>
      <c r="X27" s="6"/>
      <c r="Y27" s="6"/>
      <c r="Z27" s="6"/>
      <c r="AA27" s="6"/>
      <c r="AB27" s="6"/>
      <c r="AD27" s="71" t="str">
        <f>IF(E27="","",IF(COUNTIF($AH$25:$AH$29,E27)&gt;0,1/COUNTIF($E$25:$E$29,E27),0))</f>
        <v/>
      </c>
      <c r="AE27" s="69" t="s">
        <v>49</v>
      </c>
      <c r="AF27" s="68">
        <f>IF(Geld!CF27="","",Geld!CF27)</f>
        <v>1</v>
      </c>
      <c r="AH27" s="74" t="str">
        <f>IF(Geld!CH27="","",Geld!CH27)</f>
        <v>Wertübertragungsmittel</v>
      </c>
      <c r="BA27" s="16"/>
      <c r="BB27" s="16"/>
      <c r="BC27" s="81"/>
      <c r="BD27" s="76" t="s">
        <v>52</v>
      </c>
      <c r="BE27" s="98" t="s">
        <v>11</v>
      </c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D27" s="79">
        <v>1</v>
      </c>
      <c r="CE27" s="73" t="s">
        <v>49</v>
      </c>
      <c r="CF27" s="75">
        <v>1</v>
      </c>
      <c r="CH27" s="78" t="str">
        <f>BE27</f>
        <v>Wertübertragungsmittel</v>
      </c>
    </row>
    <row r="28" spans="1:86" ht="18" customHeight="1" x14ac:dyDescent="0.25">
      <c r="A28" s="2"/>
      <c r="B28" s="2"/>
      <c r="C28" s="41"/>
      <c r="D28" s="6" t="s">
        <v>52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6" t="s">
        <v>53</v>
      </c>
      <c r="T28" s="6"/>
      <c r="U28" s="6"/>
      <c r="V28" s="6"/>
      <c r="W28" s="6"/>
      <c r="X28" s="6"/>
      <c r="Y28" s="6"/>
      <c r="Z28" s="6"/>
      <c r="AA28" s="6"/>
      <c r="AB28" s="6"/>
      <c r="AD28" s="71" t="str">
        <f>IF(E28="","",IF(COUNTIF($AH$25:$AH$29,E28)&gt;0,1/COUNTIF($E$25:$E$29,E28),0))</f>
        <v/>
      </c>
      <c r="AE28" s="69" t="s">
        <v>49</v>
      </c>
      <c r="AF28" s="68">
        <f>IF(Geld!CF28="","",Geld!CF28)</f>
        <v>1</v>
      </c>
      <c r="AH28" s="74" t="str">
        <f>IF(Geld!CH28="","",Geld!CH28)</f>
        <v>Wertaufbewahrungsmittel</v>
      </c>
      <c r="BA28" s="16"/>
      <c r="BB28" s="16"/>
      <c r="BC28" s="81"/>
      <c r="BD28" s="76" t="s">
        <v>52</v>
      </c>
      <c r="BE28" s="98" t="s">
        <v>12</v>
      </c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D28" s="79">
        <v>1</v>
      </c>
      <c r="CE28" s="73" t="s">
        <v>49</v>
      </c>
      <c r="CF28" s="75">
        <v>1</v>
      </c>
      <c r="CH28" s="78" t="str">
        <f>BE28</f>
        <v>Wertaufbewahrungsmittel</v>
      </c>
    </row>
    <row r="29" spans="1:86" ht="18" customHeight="1" x14ac:dyDescent="0.25">
      <c r="A29" s="2"/>
      <c r="B29" s="2"/>
      <c r="C29" s="41"/>
      <c r="D29" s="6" t="s">
        <v>52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6" t="s">
        <v>79</v>
      </c>
      <c r="T29" s="6"/>
      <c r="U29" s="6"/>
      <c r="V29" s="6"/>
      <c r="W29" s="6"/>
      <c r="X29" s="6"/>
      <c r="Y29" s="6"/>
      <c r="Z29" s="6"/>
      <c r="AA29" s="6"/>
      <c r="AB29" s="6"/>
      <c r="AD29" s="71" t="str">
        <f>IF(E29="","",IF(COUNTIF($AH$25:$AH$29,E29)&gt;0,1/COUNTIF($E$25:$E$29,E29),0))</f>
        <v/>
      </c>
      <c r="AE29" s="69" t="s">
        <v>49</v>
      </c>
      <c r="AF29" s="68">
        <f>IF(Geld!CF29="","",Geld!CF29)</f>
        <v>1</v>
      </c>
      <c r="AH29" s="74" t="str">
        <f>IF(Geld!CH29="","",Geld!CH29)</f>
        <v>gesetzliches Zahlungsmittel</v>
      </c>
      <c r="BA29" s="16"/>
      <c r="BB29" s="16"/>
      <c r="BC29" s="81"/>
      <c r="BD29" s="76" t="s">
        <v>52</v>
      </c>
      <c r="BE29" s="98" t="s">
        <v>13</v>
      </c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D29" s="79">
        <v>1</v>
      </c>
      <c r="CE29" s="73" t="s">
        <v>49</v>
      </c>
      <c r="CF29" s="75">
        <v>1</v>
      </c>
      <c r="CH29" s="78" t="str">
        <f>BE29</f>
        <v>gesetzliches Zahlungsmittel</v>
      </c>
    </row>
    <row r="30" spans="1:86" ht="18" customHeight="1" x14ac:dyDescent="0.25">
      <c r="A30" s="2"/>
      <c r="B30" s="2"/>
      <c r="C30" s="4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BA30" s="16"/>
      <c r="BB30" s="16"/>
      <c r="BC30" s="81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</row>
    <row r="31" spans="1:86" ht="18" customHeight="1" x14ac:dyDescent="0.25">
      <c r="A31" s="2"/>
      <c r="B31" s="2"/>
      <c r="C31" s="41" t="s">
        <v>43</v>
      </c>
      <c r="D31" s="95" t="s">
        <v>55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BA31" s="16"/>
      <c r="BB31" s="16"/>
      <c r="BC31" s="81" t="s">
        <v>39</v>
      </c>
      <c r="BD31" s="107" t="s">
        <v>55</v>
      </c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</row>
    <row r="32" spans="1:86" ht="18" customHeight="1" x14ac:dyDescent="0.25">
      <c r="A32" s="2"/>
      <c r="B32" s="2"/>
      <c r="C32" s="41"/>
      <c r="D32" s="6" t="s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BA32" s="16"/>
      <c r="BB32" s="16"/>
      <c r="BC32" s="81"/>
      <c r="BD32" s="76" t="s">
        <v>0</v>
      </c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</row>
    <row r="33" spans="1:86" ht="18" customHeight="1" x14ac:dyDescent="0.25">
      <c r="A33" s="2"/>
      <c r="B33" s="2"/>
      <c r="C33" s="41"/>
      <c r="D33" s="6" t="s">
        <v>52</v>
      </c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6" t="s">
        <v>80</v>
      </c>
      <c r="T33" s="6"/>
      <c r="U33" s="6"/>
      <c r="V33" s="6"/>
      <c r="W33" s="6"/>
      <c r="X33" s="6"/>
      <c r="Y33" s="6"/>
      <c r="Z33" s="6"/>
      <c r="AA33" s="6"/>
      <c r="AB33" s="6"/>
      <c r="AD33" s="32" t="str">
        <f>IF(E33="","",IF(COUNTIF($AH$33:$AH$37,E33)&gt;0,1/COUNTIF($E$33:$E$37,E33),0))</f>
        <v/>
      </c>
      <c r="AE33" s="69" t="s">
        <v>49</v>
      </c>
      <c r="AF33" s="68">
        <f>IF(Geld!CF33="","",Geld!CF33)</f>
        <v>1</v>
      </c>
      <c r="AH33" s="74" t="str">
        <f>IF(Geld!CH33="","",Geld!CH33)</f>
        <v>knapp (hoher Tauschwert)</v>
      </c>
      <c r="BA33" s="16"/>
      <c r="BB33" s="16"/>
      <c r="BC33" s="81"/>
      <c r="BD33" s="76" t="s">
        <v>52</v>
      </c>
      <c r="BE33" s="99" t="s">
        <v>1</v>
      </c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D33" s="79">
        <v>1</v>
      </c>
      <c r="CE33" s="73" t="s">
        <v>49</v>
      </c>
      <c r="CF33" s="75">
        <v>1</v>
      </c>
      <c r="CH33" s="78" t="str">
        <f>BE33</f>
        <v>knapp (hoher Tauschwert)</v>
      </c>
    </row>
    <row r="34" spans="1:86" ht="18" customHeight="1" x14ac:dyDescent="0.25">
      <c r="A34" s="2"/>
      <c r="B34" s="2"/>
      <c r="C34" s="41"/>
      <c r="D34" s="6" t="s">
        <v>52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6" t="s">
        <v>80</v>
      </c>
      <c r="T34" s="6"/>
      <c r="U34" s="6"/>
      <c r="V34" s="6"/>
      <c r="W34" s="6"/>
      <c r="X34" s="6"/>
      <c r="Y34" s="6"/>
      <c r="Z34" s="6"/>
      <c r="AA34" s="6"/>
      <c r="AB34" s="6"/>
      <c r="AD34" s="71" t="str">
        <f>IF(E34="","",IF(COUNTIF($AH$33:$AH$37,E34)&gt;0,1/COUNTIF($E$33:$E$37,E34),0))</f>
        <v/>
      </c>
      <c r="AE34" s="69" t="s">
        <v>49</v>
      </c>
      <c r="AF34" s="68">
        <f>IF(Geld!CF34="","",Geld!CF34)</f>
        <v>1</v>
      </c>
      <c r="AH34" s="74" t="str">
        <f>IF(Geld!CH34="","",Geld!CH34)</f>
        <v>allgemein anerkannt (Vertrauen)</v>
      </c>
      <c r="BA34" s="16"/>
      <c r="BB34" s="16"/>
      <c r="BC34" s="81"/>
      <c r="BD34" s="76" t="s">
        <v>52</v>
      </c>
      <c r="BE34" s="98" t="s">
        <v>2</v>
      </c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D34" s="79">
        <v>1</v>
      </c>
      <c r="CE34" s="73" t="s">
        <v>49</v>
      </c>
      <c r="CF34" s="75">
        <v>1</v>
      </c>
      <c r="CH34" s="78" t="str">
        <f>BE34</f>
        <v>allgemein anerkannt (Vertrauen)</v>
      </c>
    </row>
    <row r="35" spans="1:86" ht="18" customHeight="1" x14ac:dyDescent="0.25">
      <c r="A35" s="2"/>
      <c r="B35" s="2"/>
      <c r="C35" s="41"/>
      <c r="D35" s="6" t="s">
        <v>52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6" t="s">
        <v>80</v>
      </c>
      <c r="T35" s="6"/>
      <c r="U35" s="6"/>
      <c r="V35" s="6"/>
      <c r="W35" s="6"/>
      <c r="X35" s="6"/>
      <c r="Y35" s="6"/>
      <c r="Z35" s="6"/>
      <c r="AA35" s="6"/>
      <c r="AB35" s="6"/>
      <c r="AD35" s="71" t="str">
        <f>IF(E35="","",IF(COUNTIF($AH$33:$AH$37,E35)&gt;0,1/COUNTIF($E$33:$E$37,E35),0))</f>
        <v/>
      </c>
      <c r="AE35" s="69" t="s">
        <v>49</v>
      </c>
      <c r="AF35" s="68">
        <f>IF(Geld!CF35="","",Geld!CF35)</f>
        <v>1</v>
      </c>
      <c r="AH35" s="74" t="str">
        <f>IF(Geld!CH35="","",Geld!CH35)</f>
        <v>haltbar</v>
      </c>
      <c r="BA35" s="16"/>
      <c r="BB35" s="16"/>
      <c r="BC35" s="81"/>
      <c r="BD35" s="76" t="s">
        <v>52</v>
      </c>
      <c r="BE35" s="98" t="s">
        <v>3</v>
      </c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D35" s="79">
        <v>1</v>
      </c>
      <c r="CE35" s="73" t="s">
        <v>49</v>
      </c>
      <c r="CF35" s="75">
        <v>1</v>
      </c>
      <c r="CH35" s="78" t="str">
        <f>BE35</f>
        <v>haltbar</v>
      </c>
    </row>
    <row r="36" spans="1:86" ht="18" customHeight="1" x14ac:dyDescent="0.25">
      <c r="A36" s="2"/>
      <c r="B36" s="2"/>
      <c r="C36" s="41"/>
      <c r="D36" s="6" t="s">
        <v>52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6" t="s">
        <v>81</v>
      </c>
      <c r="T36" s="6"/>
      <c r="U36" s="6"/>
      <c r="V36" s="6"/>
      <c r="W36" s="6"/>
      <c r="X36" s="6"/>
      <c r="Y36" s="6"/>
      <c r="Z36" s="6"/>
      <c r="AA36" s="6"/>
      <c r="AB36" s="6"/>
      <c r="AD36" s="71" t="str">
        <f>IF(E36="","",IF(COUNTIF($AH$33:$AH$37,E36)&gt;0,1/COUNTIF($E$33:$E$37,E36),0))</f>
        <v/>
      </c>
      <c r="AE36" s="69" t="s">
        <v>49</v>
      </c>
      <c r="AF36" s="68">
        <f>IF(Geld!CF36="","",Geld!CF36)</f>
        <v>1</v>
      </c>
      <c r="AH36" s="74" t="str">
        <f>IF(Geld!CH36="","",Geld!CH36)</f>
        <v>lagerfähig</v>
      </c>
      <c r="BA36" s="16"/>
      <c r="BB36" s="16"/>
      <c r="BC36" s="81"/>
      <c r="BD36" s="76" t="s">
        <v>52</v>
      </c>
      <c r="BE36" s="98" t="s">
        <v>4</v>
      </c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76" t="s">
        <v>5</v>
      </c>
      <c r="BT36" s="76"/>
      <c r="BU36" s="76"/>
      <c r="BV36" s="76"/>
      <c r="BW36" s="76"/>
      <c r="BX36" s="76"/>
      <c r="BY36" s="76"/>
      <c r="BZ36" s="76"/>
      <c r="CA36" s="76"/>
      <c r="CB36" s="76"/>
      <c r="CD36" s="79">
        <v>1</v>
      </c>
      <c r="CE36" s="73" t="s">
        <v>49</v>
      </c>
      <c r="CF36" s="75">
        <v>1</v>
      </c>
      <c r="CH36" s="78" t="str">
        <f>BE36</f>
        <v>lagerfähig</v>
      </c>
    </row>
    <row r="37" spans="1:86" ht="18" customHeight="1" x14ac:dyDescent="0.25">
      <c r="A37" s="2"/>
      <c r="B37" s="2"/>
      <c r="C37" s="41"/>
      <c r="D37" s="6" t="s">
        <v>52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6" t="s">
        <v>82</v>
      </c>
      <c r="T37" s="6"/>
      <c r="U37" s="6"/>
      <c r="V37" s="6"/>
      <c r="W37" s="6"/>
      <c r="X37" s="6"/>
      <c r="Y37" s="6"/>
      <c r="Z37" s="6"/>
      <c r="AA37" s="6"/>
      <c r="AB37" s="6"/>
      <c r="AD37" s="71" t="str">
        <f>IF(E37="","",IF(COUNTIF($AH$33:$AH$37,E37)&gt;0,1/COUNTIF($E$33:$E$37,E37),0))</f>
        <v/>
      </c>
      <c r="AE37" s="69" t="s">
        <v>49</v>
      </c>
      <c r="AF37" s="68">
        <f>IF(Geld!CF37="","",Geld!CF37)</f>
        <v>1</v>
      </c>
      <c r="AH37" s="74" t="str">
        <f>IF(Geld!CH37="","",Geld!CH37)</f>
        <v>geringes Gewicht (Transport)</v>
      </c>
      <c r="BA37" s="16"/>
      <c r="BB37" s="16"/>
      <c r="BC37" s="81"/>
      <c r="BD37" s="76" t="s">
        <v>52</v>
      </c>
      <c r="BE37" s="98" t="s">
        <v>6</v>
      </c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76" t="s">
        <v>7</v>
      </c>
      <c r="BT37" s="76"/>
      <c r="BU37" s="76"/>
      <c r="BV37" s="76"/>
      <c r="BW37" s="76"/>
      <c r="BX37" s="76"/>
      <c r="BY37" s="76"/>
      <c r="BZ37" s="76"/>
      <c r="CA37" s="76"/>
      <c r="CB37" s="76"/>
      <c r="CD37" s="79">
        <v>1</v>
      </c>
      <c r="CE37" s="73" t="s">
        <v>49</v>
      </c>
      <c r="CF37" s="75">
        <v>1</v>
      </c>
      <c r="CH37" s="78" t="str">
        <f>BE37</f>
        <v>geringes Gewicht (Transport)</v>
      </c>
    </row>
    <row r="38" spans="1:86" ht="18" customHeight="1" x14ac:dyDescent="0.25">
      <c r="A38" s="2"/>
      <c r="B38" s="2"/>
      <c r="C38" s="4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BA38" s="16"/>
      <c r="BB38" s="16"/>
      <c r="BC38" s="81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</row>
    <row r="39" spans="1:86" ht="32.1" customHeight="1" x14ac:dyDescent="0.25">
      <c r="A39" s="2"/>
      <c r="B39" s="2"/>
      <c r="C39" s="41" t="s">
        <v>44</v>
      </c>
      <c r="D39" s="95" t="s">
        <v>61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BA39" s="16"/>
      <c r="BB39" s="16"/>
      <c r="BC39" s="81" t="s">
        <v>45</v>
      </c>
      <c r="BD39" s="107" t="s">
        <v>61</v>
      </c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</row>
    <row r="40" spans="1:86" ht="18" customHeight="1" x14ac:dyDescent="0.25">
      <c r="A40" s="2"/>
      <c r="B40" s="2"/>
      <c r="C40" s="5"/>
      <c r="D40" s="7" t="s">
        <v>29</v>
      </c>
      <c r="E40" s="7"/>
      <c r="F40" s="7"/>
      <c r="G40" s="7"/>
      <c r="H40" s="7"/>
      <c r="I40" s="89"/>
      <c r="J40" s="89"/>
      <c r="K40" s="89"/>
      <c r="L40" s="89"/>
      <c r="M40" s="89"/>
      <c r="N40" s="89"/>
      <c r="O40" s="89"/>
      <c r="P40" s="7" t="s">
        <v>31</v>
      </c>
      <c r="Q40" s="7"/>
      <c r="S40" s="7"/>
      <c r="T40" s="7"/>
      <c r="U40" s="7"/>
      <c r="V40" s="7"/>
      <c r="W40" s="6"/>
      <c r="X40" s="6"/>
      <c r="Y40" s="6"/>
      <c r="Z40" s="6"/>
      <c r="AB40" s="6"/>
      <c r="AD40" s="71" t="str">
        <f>IF(I40="","",SUM(IF(AH40="",0,IF(AH40=Geld!CH40,1,0)),IF(AI40="",0,IF(AI40=Geld!CI40,1,0)),IF(AJ40="",0,IF(AJ40=Geld!CJ40,1,0)),IF(AK40="",0,IF(AK40=#REF!,1,0))))</f>
        <v/>
      </c>
      <c r="AE40" s="69" t="s">
        <v>49</v>
      </c>
      <c r="AF40" s="68">
        <v>1</v>
      </c>
      <c r="AH40" s="33">
        <f>I40</f>
        <v>0</v>
      </c>
      <c r="AI40" s="72"/>
      <c r="AJ40" s="72"/>
      <c r="AK40" s="72"/>
      <c r="BA40" s="16"/>
      <c r="BB40" s="16"/>
      <c r="BC40" s="47"/>
      <c r="BD40" s="77" t="s">
        <v>29</v>
      </c>
      <c r="BE40" s="77"/>
      <c r="BF40" s="77"/>
      <c r="BG40" s="77"/>
      <c r="BH40" s="77"/>
      <c r="BI40" s="99" t="s">
        <v>30</v>
      </c>
      <c r="BJ40" s="99"/>
      <c r="BK40" s="99"/>
      <c r="BL40" s="99"/>
      <c r="BM40" s="99"/>
      <c r="BN40" s="99"/>
      <c r="BO40" s="99"/>
      <c r="BP40" s="77" t="s">
        <v>31</v>
      </c>
      <c r="BQ40" s="77"/>
      <c r="BS40" s="77"/>
      <c r="BT40" s="77"/>
      <c r="BU40" s="77"/>
      <c r="BV40" s="77"/>
      <c r="BW40" s="76"/>
      <c r="BX40" s="76"/>
      <c r="BY40" s="76"/>
      <c r="BZ40" s="76"/>
      <c r="CB40" s="76"/>
      <c r="CD40" s="79">
        <v>1</v>
      </c>
      <c r="CE40" s="73" t="s">
        <v>49</v>
      </c>
      <c r="CF40" s="75">
        <v>1</v>
      </c>
      <c r="CH40" s="78" t="str">
        <f>BI40</f>
        <v>Einsatz</v>
      </c>
    </row>
    <row r="41" spans="1:86" ht="8.1" customHeight="1" x14ac:dyDescent="0.25">
      <c r="A41" s="2"/>
      <c r="B41" s="2"/>
      <c r="C41" s="5"/>
      <c r="D41" s="7"/>
      <c r="E41" s="7"/>
      <c r="F41" s="7"/>
      <c r="G41" s="7"/>
      <c r="H41" s="7"/>
      <c r="I41" s="8"/>
      <c r="J41" s="8"/>
      <c r="K41" s="8"/>
      <c r="L41" s="8"/>
      <c r="M41" s="7"/>
      <c r="N41" s="7"/>
      <c r="O41" s="7"/>
      <c r="P41" s="7"/>
      <c r="Q41" s="21"/>
      <c r="AB41" s="6"/>
      <c r="BA41" s="16"/>
      <c r="BB41" s="16"/>
      <c r="BC41" s="47"/>
      <c r="BD41" s="77"/>
      <c r="BE41" s="77"/>
      <c r="BF41" s="77"/>
      <c r="BG41" s="77"/>
      <c r="BH41" s="77"/>
      <c r="BI41" s="48"/>
      <c r="BJ41" s="48"/>
      <c r="BK41" s="48"/>
      <c r="BL41" s="48"/>
      <c r="BM41" s="77"/>
      <c r="BN41" s="77"/>
      <c r="BO41" s="77"/>
      <c r="BP41" s="77"/>
      <c r="BQ41" s="80"/>
      <c r="CB41" s="76"/>
    </row>
    <row r="42" spans="1:86" ht="18" customHeight="1" x14ac:dyDescent="0.25">
      <c r="A42" s="2"/>
      <c r="B42" s="2"/>
      <c r="C42" s="5"/>
      <c r="D42" s="7"/>
      <c r="E42" s="7"/>
      <c r="F42" s="7"/>
      <c r="G42" s="7"/>
      <c r="H42" s="7"/>
      <c r="I42" s="96" t="s">
        <v>32</v>
      </c>
      <c r="J42" s="96"/>
      <c r="M42" s="89"/>
      <c r="N42" s="89"/>
      <c r="O42" s="89"/>
      <c r="P42" s="89"/>
      <c r="Q42" s="89"/>
      <c r="R42" s="89"/>
      <c r="S42" s="89"/>
      <c r="T42" s="89"/>
      <c r="U42" s="7"/>
      <c r="V42" s="89"/>
      <c r="W42" s="89"/>
      <c r="X42" s="89"/>
      <c r="Y42" s="89"/>
      <c r="Z42" s="89"/>
      <c r="AA42" s="89"/>
      <c r="AB42" s="6"/>
      <c r="AD42" s="71" t="str">
        <f>IF(M42="","",SUM(IF(AH42="",0,IF(AH42=Geld!CH42,1,0)),IF(AI42="",0,IF(AI42=Geld!CI42,1,0)),IF(AJ42="",0,IF(AJ42=Geld!CJ42,1,0)),IF(AK42="",0,IF(AK42=#REF!,1,0))))</f>
        <v/>
      </c>
      <c r="AE42" s="69" t="s">
        <v>49</v>
      </c>
      <c r="AF42" s="68">
        <v>1</v>
      </c>
      <c r="AH42" s="33">
        <f>M42</f>
        <v>0</v>
      </c>
      <c r="AI42" s="72"/>
      <c r="AJ42" s="72"/>
      <c r="AK42" s="72"/>
      <c r="BA42" s="16"/>
      <c r="BB42" s="16"/>
      <c r="BC42" s="47"/>
      <c r="BD42" s="77"/>
      <c r="BE42" s="77"/>
      <c r="BF42" s="77"/>
      <c r="BG42" s="77"/>
      <c r="BH42" s="77"/>
      <c r="BI42" s="101" t="s">
        <v>32</v>
      </c>
      <c r="BJ42" s="101"/>
      <c r="BM42" s="99" t="s">
        <v>62</v>
      </c>
      <c r="BN42" s="99"/>
      <c r="BO42" s="99"/>
      <c r="BP42" s="99"/>
      <c r="BQ42" s="99"/>
      <c r="BR42" s="99"/>
      <c r="BS42" s="99"/>
      <c r="BT42" s="99"/>
      <c r="BU42" s="77"/>
      <c r="BV42" s="99" t="s">
        <v>65</v>
      </c>
      <c r="BW42" s="99"/>
      <c r="BX42" s="99"/>
      <c r="BY42" s="99"/>
      <c r="BZ42" s="99"/>
      <c r="CA42" s="99"/>
      <c r="CB42" s="76"/>
      <c r="CD42" s="79">
        <v>1</v>
      </c>
      <c r="CE42" s="73" t="s">
        <v>49</v>
      </c>
      <c r="CF42" s="75">
        <v>1</v>
      </c>
      <c r="CH42" s="78" t="str">
        <f>BM42</f>
        <v>Grundstücken</v>
      </c>
    </row>
    <row r="43" spans="1:86" ht="8.1" customHeight="1" x14ac:dyDescent="0.25">
      <c r="A43" s="2"/>
      <c r="B43" s="2"/>
      <c r="C43" s="5"/>
      <c r="D43" s="7"/>
      <c r="E43" s="7"/>
      <c r="F43" s="7"/>
      <c r="G43" s="7"/>
      <c r="H43" s="7"/>
      <c r="I43" s="7"/>
      <c r="J43" s="7"/>
      <c r="K43" s="46"/>
      <c r="L43" s="46"/>
      <c r="M43" s="46"/>
      <c r="N43" s="46"/>
      <c r="O43" s="46"/>
      <c r="P43" s="7"/>
      <c r="Q43" s="7"/>
      <c r="S43" s="7"/>
      <c r="T43" s="7"/>
      <c r="U43" s="7"/>
      <c r="V43" s="7"/>
      <c r="W43" s="6"/>
      <c r="X43" s="6"/>
      <c r="Y43" s="6"/>
      <c r="Z43" s="6"/>
      <c r="AB43" s="6"/>
      <c r="BA43" s="16"/>
      <c r="BB43" s="16"/>
      <c r="BC43" s="47"/>
      <c r="BD43" s="77"/>
      <c r="BE43" s="77"/>
      <c r="BF43" s="77"/>
      <c r="BG43" s="77"/>
      <c r="BH43" s="77"/>
      <c r="BI43" s="77"/>
      <c r="BJ43" s="77"/>
      <c r="BK43" s="56"/>
      <c r="BL43" s="56"/>
      <c r="BM43" s="56"/>
      <c r="BN43" s="56"/>
      <c r="BO43" s="56"/>
      <c r="BP43" s="77"/>
      <c r="BQ43" s="77"/>
      <c r="BS43" s="77"/>
      <c r="BT43" s="77"/>
      <c r="BU43" s="77"/>
      <c r="BV43" s="77"/>
      <c r="BW43" s="76"/>
      <c r="BX43" s="76"/>
      <c r="BY43" s="76"/>
      <c r="BZ43" s="76"/>
      <c r="CB43" s="76"/>
    </row>
    <row r="44" spans="1:86" ht="18" customHeight="1" x14ac:dyDescent="0.25">
      <c r="A44" s="2"/>
      <c r="B44" s="2"/>
      <c r="C44" s="5"/>
      <c r="D44" s="7"/>
      <c r="E44" s="7"/>
      <c r="F44" s="7"/>
      <c r="G44" s="7"/>
      <c r="H44" s="7"/>
      <c r="I44" s="96" t="s">
        <v>33</v>
      </c>
      <c r="J44" s="96"/>
      <c r="K44" s="96"/>
      <c r="L44" s="96"/>
      <c r="M44" s="89"/>
      <c r="N44" s="89"/>
      <c r="O44" s="89"/>
      <c r="P44" s="89"/>
      <c r="Q44" s="89"/>
      <c r="R44" s="89"/>
      <c r="S44" s="89"/>
      <c r="T44" s="89"/>
      <c r="U44" s="7"/>
      <c r="V44" s="7"/>
      <c r="W44" s="6"/>
      <c r="X44" s="6"/>
      <c r="Y44" s="6"/>
      <c r="Z44" s="6"/>
      <c r="AB44" s="6"/>
      <c r="AD44" s="71" t="str">
        <f>IF(M44="","",SUM(IF(AH44="",0,IF(AH44=Geld!CH44,1,0)),IF(AI44="",0,IF(AI44=Geld!CI44,1,0)),IF(AJ44="",0,IF(AJ44=Geld!CJ44,1,0)),IF(AK44="",0,IF(AK44=#REF!,1,0))))</f>
        <v/>
      </c>
      <c r="AE44" s="69" t="s">
        <v>49</v>
      </c>
      <c r="AF44" s="68">
        <v>1</v>
      </c>
      <c r="AH44" s="33">
        <f>M44</f>
        <v>0</v>
      </c>
      <c r="AI44" s="72"/>
      <c r="AJ44" s="72"/>
      <c r="AK44" s="72"/>
      <c r="BA44" s="16"/>
      <c r="BB44" s="16"/>
      <c r="BC44" s="47"/>
      <c r="BD44" s="77"/>
      <c r="BE44" s="77"/>
      <c r="BF44" s="77"/>
      <c r="BG44" s="77"/>
      <c r="BH44" s="77"/>
      <c r="BI44" s="101" t="s">
        <v>33</v>
      </c>
      <c r="BJ44" s="101"/>
      <c r="BK44" s="101"/>
      <c r="BL44" s="101"/>
      <c r="BM44" s="99" t="s">
        <v>63</v>
      </c>
      <c r="BN44" s="99"/>
      <c r="BO44" s="99"/>
      <c r="BP44" s="99"/>
      <c r="BQ44" s="99"/>
      <c r="BR44" s="99"/>
      <c r="BS44" s="99"/>
      <c r="BT44" s="99"/>
      <c r="BU44" s="77"/>
      <c r="BV44" s="77"/>
      <c r="BW44" s="76"/>
      <c r="BX44" s="76"/>
      <c r="BY44" s="76"/>
      <c r="BZ44" s="76"/>
      <c r="CB44" s="76"/>
      <c r="CD44" s="79">
        <v>1</v>
      </c>
      <c r="CE44" s="73" t="s">
        <v>49</v>
      </c>
      <c r="CF44" s="75">
        <v>1</v>
      </c>
      <c r="CH44" s="78" t="str">
        <f>BM44</f>
        <v>Gebäuden</v>
      </c>
    </row>
    <row r="45" spans="1:86" ht="18" customHeight="1" x14ac:dyDescent="0.25">
      <c r="A45" s="2"/>
      <c r="B45" s="2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S45" s="7"/>
      <c r="T45" s="7"/>
      <c r="U45" s="7"/>
      <c r="V45" s="7"/>
      <c r="W45" s="6"/>
      <c r="X45" s="6"/>
      <c r="Y45" s="6"/>
      <c r="Z45" s="6"/>
      <c r="AB45" s="6"/>
      <c r="AD45" s="71" t="str">
        <f>IF(V42="","",SUM(IF(AH45="",0,IF(AH45=Geld!CH45,1,0)),IF(AI45="",0,IF(AI45=Geld!CI45,1,0)),IF(AJ45="",0,IF(AJ45=Geld!CJ45,1,0)),IF(AK45="",0,IF(AK45=#REF!,1,0))))</f>
        <v/>
      </c>
      <c r="AE45" s="69" t="s">
        <v>49</v>
      </c>
      <c r="AF45" s="68">
        <v>1</v>
      </c>
      <c r="AH45" s="33">
        <f>V42</f>
        <v>0</v>
      </c>
      <c r="AI45" s="72"/>
      <c r="AJ45" s="72"/>
      <c r="AK45" s="72"/>
      <c r="BA45" s="16"/>
      <c r="BB45" s="16"/>
      <c r="BC45" s="4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S45" s="77"/>
      <c r="BT45" s="77"/>
      <c r="BU45" s="77"/>
      <c r="BV45" s="77"/>
      <c r="BW45" s="76"/>
      <c r="BX45" s="76"/>
      <c r="BY45" s="76"/>
      <c r="BZ45" s="76"/>
      <c r="CB45" s="76"/>
      <c r="CD45" s="79">
        <v>1</v>
      </c>
      <c r="CE45" s="73" t="s">
        <v>49</v>
      </c>
      <c r="CF45" s="75">
        <v>1</v>
      </c>
      <c r="CH45" s="78" t="str">
        <f>BV42</f>
        <v>Investition</v>
      </c>
    </row>
    <row r="46" spans="1:86" ht="12.95" customHeight="1" x14ac:dyDescent="0.25">
      <c r="A46" s="2"/>
      <c r="B46" s="2"/>
      <c r="C46" s="5"/>
      <c r="D46" s="7"/>
      <c r="E46" s="7"/>
      <c r="F46" s="7"/>
      <c r="G46" s="7"/>
      <c r="H46" s="7"/>
      <c r="I46" s="88" t="s">
        <v>34</v>
      </c>
      <c r="J46" s="88"/>
      <c r="K46" s="88"/>
      <c r="L46" s="88"/>
      <c r="M46" s="89"/>
      <c r="N46" s="89"/>
      <c r="O46" s="89"/>
      <c r="P46" s="89"/>
      <c r="Q46" s="89"/>
      <c r="R46" s="89"/>
      <c r="S46" s="89"/>
      <c r="T46" s="89"/>
      <c r="U46" s="7"/>
      <c r="V46" s="7"/>
      <c r="W46" s="6"/>
      <c r="X46" s="6"/>
      <c r="Y46" s="6"/>
      <c r="Z46" s="6"/>
      <c r="AB46" s="6"/>
      <c r="AD46" s="85" t="str">
        <f>IF(M46="","",IF(COUNTIF($AH$46:$AH$51,M46)&gt;0,1/COUNTIF($J$46:$T$51,M46),0))</f>
        <v/>
      </c>
      <c r="AE46" s="87" t="s">
        <v>49</v>
      </c>
      <c r="AF46" s="91">
        <f>IF(Geld!CF46="","",Geld!CF46)</f>
        <v>1</v>
      </c>
      <c r="AH46" s="84" t="str">
        <f>IF(Geld!CH46="","",Geld!CH46)</f>
        <v>Waren (WES)</v>
      </c>
      <c r="BA46" s="16"/>
      <c r="BB46" s="16"/>
      <c r="BC46" s="47"/>
      <c r="BD46" s="77"/>
      <c r="BE46" s="77"/>
      <c r="BF46" s="77"/>
      <c r="BG46" s="77"/>
      <c r="BH46" s="77"/>
      <c r="BI46" s="100" t="s">
        <v>34</v>
      </c>
      <c r="BJ46" s="100"/>
      <c r="BK46" s="100"/>
      <c r="BL46" s="100"/>
      <c r="BM46" s="99" t="s">
        <v>35</v>
      </c>
      <c r="BN46" s="99"/>
      <c r="BO46" s="99"/>
      <c r="BP46" s="99"/>
      <c r="BQ46" s="99"/>
      <c r="BR46" s="99"/>
      <c r="BS46" s="99"/>
      <c r="BT46" s="99"/>
      <c r="BU46" s="77"/>
      <c r="BV46" s="77"/>
      <c r="BW46" s="76"/>
      <c r="BX46" s="76"/>
      <c r="BY46" s="76"/>
      <c r="BZ46" s="76"/>
      <c r="CB46" s="76"/>
      <c r="CD46" s="106">
        <v>1</v>
      </c>
      <c r="CE46" s="87" t="s">
        <v>49</v>
      </c>
      <c r="CF46" s="91">
        <v>1</v>
      </c>
      <c r="CH46" s="102" t="str">
        <f>BM46</f>
        <v>Waren (WES)</v>
      </c>
    </row>
    <row r="47" spans="1:86" ht="5.0999999999999996" customHeight="1" x14ac:dyDescent="0.25">
      <c r="A47" s="2"/>
      <c r="B47" s="2"/>
      <c r="C47" s="5"/>
      <c r="D47" s="7"/>
      <c r="E47" s="7"/>
      <c r="F47" s="7"/>
      <c r="G47" s="7"/>
      <c r="H47" s="7"/>
      <c r="I47" s="88"/>
      <c r="J47" s="88"/>
      <c r="K47" s="88"/>
      <c r="L47" s="88"/>
      <c r="M47" s="90"/>
      <c r="N47" s="90"/>
      <c r="O47" s="90"/>
      <c r="P47" s="90"/>
      <c r="Q47" s="90"/>
      <c r="R47" s="90"/>
      <c r="S47" s="90"/>
      <c r="T47" s="90"/>
      <c r="U47" s="7"/>
      <c r="V47" s="88" t="s">
        <v>36</v>
      </c>
      <c r="W47" s="88"/>
      <c r="X47" s="88"/>
      <c r="Y47" s="88"/>
      <c r="Z47" s="88"/>
      <c r="AA47" s="88"/>
      <c r="AB47" s="6"/>
      <c r="AD47" s="86"/>
      <c r="AE47" s="87"/>
      <c r="AF47" s="91"/>
      <c r="AH47" s="84"/>
      <c r="BA47" s="16"/>
      <c r="BB47" s="16"/>
      <c r="BC47" s="47"/>
      <c r="BD47" s="77"/>
      <c r="BE47" s="77"/>
      <c r="BF47" s="77"/>
      <c r="BG47" s="77"/>
      <c r="BH47" s="77"/>
      <c r="BI47" s="100"/>
      <c r="BJ47" s="100"/>
      <c r="BK47" s="100"/>
      <c r="BL47" s="100"/>
      <c r="BM47" s="98"/>
      <c r="BN47" s="98"/>
      <c r="BO47" s="98"/>
      <c r="BP47" s="98"/>
      <c r="BQ47" s="98"/>
      <c r="BR47" s="98"/>
      <c r="BS47" s="98"/>
      <c r="BT47" s="98"/>
      <c r="BU47" s="77"/>
      <c r="BV47" s="100" t="s">
        <v>36</v>
      </c>
      <c r="BW47" s="100"/>
      <c r="BX47" s="100"/>
      <c r="BY47" s="100"/>
      <c r="BZ47" s="100"/>
      <c r="CA47" s="100"/>
      <c r="CB47" s="76"/>
      <c r="CD47" s="104"/>
      <c r="CE47" s="87"/>
      <c r="CF47" s="91"/>
      <c r="CH47" s="102"/>
    </row>
    <row r="48" spans="1:86" ht="5.0999999999999996" customHeight="1" x14ac:dyDescent="0.25">
      <c r="A48" s="2"/>
      <c r="B48" s="2"/>
      <c r="C48" s="5"/>
      <c r="D48" s="7"/>
      <c r="E48" s="7"/>
      <c r="F48" s="7"/>
      <c r="G48" s="7"/>
      <c r="H48" s="7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7"/>
      <c r="V48" s="88"/>
      <c r="W48" s="88"/>
      <c r="X48" s="88"/>
      <c r="Y48" s="88"/>
      <c r="Z48" s="88"/>
      <c r="AA48" s="88"/>
      <c r="AB48" s="6"/>
      <c r="BA48" s="16"/>
      <c r="BB48" s="16"/>
      <c r="BC48" s="47"/>
      <c r="BD48" s="77"/>
      <c r="BE48" s="77"/>
      <c r="BF48" s="77"/>
      <c r="BG48" s="77"/>
      <c r="BH48" s="77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77"/>
      <c r="BV48" s="100"/>
      <c r="BW48" s="100"/>
      <c r="BX48" s="100"/>
      <c r="BY48" s="100"/>
      <c r="BZ48" s="100"/>
      <c r="CA48" s="100"/>
      <c r="CB48" s="76"/>
    </row>
    <row r="49" spans="1:86" ht="5.0999999999999996" customHeight="1" x14ac:dyDescent="0.25">
      <c r="A49" s="2"/>
      <c r="B49" s="2"/>
      <c r="C49" s="5"/>
      <c r="D49" s="7"/>
      <c r="E49" s="7"/>
      <c r="F49" s="7"/>
      <c r="G49" s="7"/>
      <c r="H49" s="7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7"/>
      <c r="V49" s="88"/>
      <c r="W49" s="88"/>
      <c r="X49" s="88"/>
      <c r="Y49" s="88"/>
      <c r="Z49" s="88"/>
      <c r="AA49" s="88"/>
      <c r="AB49" s="6"/>
      <c r="BA49" s="16"/>
      <c r="BB49" s="16"/>
      <c r="BC49" s="47"/>
      <c r="BD49" s="77"/>
      <c r="BE49" s="77"/>
      <c r="BF49" s="77"/>
      <c r="BG49" s="77"/>
      <c r="BH49" s="77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77"/>
      <c r="BV49" s="100"/>
      <c r="BW49" s="100"/>
      <c r="BX49" s="100"/>
      <c r="BY49" s="100"/>
      <c r="BZ49" s="100"/>
      <c r="CA49" s="100"/>
      <c r="CB49" s="76"/>
    </row>
    <row r="50" spans="1:86" ht="5.0999999999999996" customHeight="1" x14ac:dyDescent="0.25">
      <c r="A50" s="2"/>
      <c r="B50" s="2"/>
      <c r="C50" s="5"/>
      <c r="D50" s="7"/>
      <c r="E50" s="7"/>
      <c r="F50" s="7"/>
      <c r="G50" s="7"/>
      <c r="H50" s="7"/>
      <c r="I50" s="88" t="s">
        <v>37</v>
      </c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7"/>
      <c r="V50" s="88"/>
      <c r="W50" s="88"/>
      <c r="X50" s="88"/>
      <c r="Y50" s="88"/>
      <c r="Z50" s="88"/>
      <c r="AA50" s="88"/>
      <c r="AB50" s="6"/>
      <c r="AD50" s="85" t="str">
        <f>IF(J50="","",IF(COUNTIF($AH$46:$AH$51,J50)&gt;0,1/COUNTIF($J$46:$T$51,J50),0))</f>
        <v/>
      </c>
      <c r="AE50" s="87" t="s">
        <v>49</v>
      </c>
      <c r="AF50" s="91">
        <f>IF(Geld!CF50="","",Geld!CF50)</f>
        <v>1</v>
      </c>
      <c r="AH50" s="84" t="str">
        <f>IF(Geld!CH50="","",Geld!CH50)</f>
        <v>Leistungen (Löhne, Energie)</v>
      </c>
      <c r="BA50" s="16"/>
      <c r="BB50" s="16"/>
      <c r="BC50" s="47"/>
      <c r="BD50" s="77"/>
      <c r="BE50" s="77"/>
      <c r="BF50" s="77"/>
      <c r="BG50" s="77"/>
      <c r="BH50" s="77"/>
      <c r="BI50" s="100" t="s">
        <v>37</v>
      </c>
      <c r="BJ50" s="99" t="s">
        <v>38</v>
      </c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77"/>
      <c r="BV50" s="100"/>
      <c r="BW50" s="100"/>
      <c r="BX50" s="100"/>
      <c r="BY50" s="100"/>
      <c r="BZ50" s="100"/>
      <c r="CA50" s="100"/>
      <c r="CB50" s="76"/>
      <c r="CD50" s="103">
        <v>1</v>
      </c>
      <c r="CE50" s="87" t="s">
        <v>49</v>
      </c>
      <c r="CF50" s="91">
        <v>1</v>
      </c>
      <c r="CH50" s="102" t="str">
        <f>BJ50</f>
        <v>Leistungen (Löhne, Energie)</v>
      </c>
    </row>
    <row r="51" spans="1:86" ht="12.95" customHeight="1" x14ac:dyDescent="0.25">
      <c r="A51" s="2"/>
      <c r="B51" s="2"/>
      <c r="C51" s="5"/>
      <c r="D51" s="7"/>
      <c r="E51" s="7"/>
      <c r="F51" s="7"/>
      <c r="G51" s="7"/>
      <c r="H51" s="7"/>
      <c r="I51" s="88" t="s">
        <v>37</v>
      </c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7"/>
      <c r="V51" s="7"/>
      <c r="W51" s="6"/>
      <c r="X51" s="6"/>
      <c r="Y51" s="6"/>
      <c r="Z51" s="6"/>
      <c r="AB51" s="6"/>
      <c r="AD51" s="86"/>
      <c r="AE51" s="87"/>
      <c r="AF51" s="91"/>
      <c r="AH51" s="84"/>
      <c r="BA51" s="16"/>
      <c r="BB51" s="16"/>
      <c r="BC51" s="47"/>
      <c r="BD51" s="77"/>
      <c r="BE51" s="77"/>
      <c r="BF51" s="77"/>
      <c r="BG51" s="77"/>
      <c r="BH51" s="77"/>
      <c r="BI51" s="100" t="s">
        <v>37</v>
      </c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77"/>
      <c r="BV51" s="77"/>
      <c r="BW51" s="76"/>
      <c r="BX51" s="76"/>
      <c r="BY51" s="76"/>
      <c r="BZ51" s="76"/>
      <c r="CB51" s="76"/>
      <c r="CD51" s="104"/>
      <c r="CE51" s="87"/>
      <c r="CF51" s="91"/>
      <c r="CH51" s="102"/>
    </row>
    <row r="52" spans="1:86" ht="18" customHeight="1" x14ac:dyDescent="0.25">
      <c r="A52" s="2"/>
      <c r="B52" s="2"/>
      <c r="C52" s="2"/>
      <c r="D52" s="1"/>
      <c r="N52" s="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BA52" s="16"/>
      <c r="BB52" s="16"/>
      <c r="BC52" s="16"/>
      <c r="BD52" s="57"/>
      <c r="BN52" s="58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6" ht="32.1" customHeight="1" x14ac:dyDescent="0.25">
      <c r="A53" s="2"/>
      <c r="B53" s="2"/>
      <c r="C53" s="41" t="s">
        <v>45</v>
      </c>
      <c r="D53" s="95" t="s">
        <v>60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BA53" s="16"/>
      <c r="BB53" s="16"/>
      <c r="BC53" s="81" t="s">
        <v>44</v>
      </c>
      <c r="BD53" s="107" t="s">
        <v>60</v>
      </c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</row>
    <row r="54" spans="1:86" ht="12.95" customHeight="1" x14ac:dyDescent="0.25">
      <c r="A54" s="2"/>
      <c r="B54" s="2"/>
      <c r="C54" s="41"/>
      <c r="D54" s="88" t="s">
        <v>25</v>
      </c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9"/>
      <c r="P54" s="88" t="s">
        <v>53</v>
      </c>
      <c r="Q54" s="88"/>
      <c r="R54" s="88"/>
      <c r="S54" s="88"/>
      <c r="T54" s="88"/>
      <c r="U54" s="6"/>
      <c r="V54" s="6"/>
      <c r="W54" s="6"/>
      <c r="X54" s="6"/>
      <c r="Y54" s="6"/>
      <c r="Z54" s="6"/>
      <c r="AB54" s="6"/>
      <c r="AD54" s="85" t="str">
        <f>IF(I54="","",IF(COUNTIF($AH$54:$AH$59,I54)&gt;0,1/COUNTIF($I$54:$I$59,I54),0))</f>
        <v/>
      </c>
      <c r="AE54" s="87" t="s">
        <v>49</v>
      </c>
      <c r="AF54" s="91">
        <f>IF(Geld!CF54="","",Geld!CF54)</f>
        <v>1</v>
      </c>
      <c r="AH54" s="84" t="str">
        <f>IF(Geld!CH54="","",Geld!CH54)</f>
        <v>Beschaffung</v>
      </c>
      <c r="BA54" s="16"/>
      <c r="BB54" s="16"/>
      <c r="BC54" s="81"/>
      <c r="BD54" s="100" t="s">
        <v>25</v>
      </c>
      <c r="BE54" s="100"/>
      <c r="BF54" s="100"/>
      <c r="BG54" s="100"/>
      <c r="BH54" s="100"/>
      <c r="BI54" s="99" t="s">
        <v>26</v>
      </c>
      <c r="BJ54" s="99"/>
      <c r="BK54" s="99"/>
      <c r="BL54" s="99"/>
      <c r="BM54" s="99"/>
      <c r="BN54" s="99"/>
      <c r="BO54" s="99"/>
      <c r="BP54" s="100" t="s">
        <v>27</v>
      </c>
      <c r="BQ54" s="100"/>
      <c r="BR54" s="100"/>
      <c r="BS54" s="100"/>
      <c r="BT54" s="100"/>
      <c r="BU54" s="76"/>
      <c r="BV54" s="76"/>
      <c r="BW54" s="76"/>
      <c r="BX54" s="76"/>
      <c r="BY54" s="76"/>
      <c r="BZ54" s="76"/>
      <c r="CB54" s="76"/>
      <c r="CD54" s="103">
        <v>1</v>
      </c>
      <c r="CE54" s="87" t="s">
        <v>49</v>
      </c>
      <c r="CF54" s="91">
        <v>1</v>
      </c>
      <c r="CH54" s="102" t="str">
        <f>BI54</f>
        <v>Beschaffung</v>
      </c>
    </row>
    <row r="55" spans="1:86" ht="5.0999999999999996" customHeight="1" x14ac:dyDescent="0.25">
      <c r="A55" s="2"/>
      <c r="B55" s="2"/>
      <c r="C55" s="41"/>
      <c r="D55" s="88"/>
      <c r="E55" s="88"/>
      <c r="F55" s="88"/>
      <c r="G55" s="88"/>
      <c r="H55" s="88"/>
      <c r="I55" s="90"/>
      <c r="J55" s="90"/>
      <c r="K55" s="90"/>
      <c r="L55" s="90"/>
      <c r="M55" s="90"/>
      <c r="N55" s="90"/>
      <c r="O55" s="90"/>
      <c r="P55" s="88"/>
      <c r="Q55" s="88"/>
      <c r="R55" s="88"/>
      <c r="S55" s="88"/>
      <c r="T55" s="88"/>
      <c r="U55" s="6"/>
      <c r="V55" s="89"/>
      <c r="W55" s="89"/>
      <c r="X55" s="89"/>
      <c r="Y55" s="89"/>
      <c r="Z55" s="89"/>
      <c r="AA55" s="89"/>
      <c r="AB55" s="70"/>
      <c r="AD55" s="86"/>
      <c r="AE55" s="87"/>
      <c r="AF55" s="91"/>
      <c r="AH55" s="84"/>
      <c r="BA55" s="16"/>
      <c r="BB55" s="16"/>
      <c r="BC55" s="81"/>
      <c r="BD55" s="100"/>
      <c r="BE55" s="100"/>
      <c r="BF55" s="100"/>
      <c r="BG55" s="100"/>
      <c r="BH55" s="100"/>
      <c r="BI55" s="98"/>
      <c r="BJ55" s="98"/>
      <c r="BK55" s="98"/>
      <c r="BL55" s="98"/>
      <c r="BM55" s="98"/>
      <c r="BN55" s="98"/>
      <c r="BO55" s="98"/>
      <c r="BP55" s="100"/>
      <c r="BQ55" s="100"/>
      <c r="BR55" s="100"/>
      <c r="BS55" s="100"/>
      <c r="BT55" s="100"/>
      <c r="BU55" s="76"/>
      <c r="BV55" s="99" t="s">
        <v>66</v>
      </c>
      <c r="BW55" s="99"/>
      <c r="BX55" s="99"/>
      <c r="BY55" s="99"/>
      <c r="BZ55" s="99"/>
      <c r="CA55" s="99"/>
      <c r="CB55" s="76"/>
      <c r="CD55" s="104"/>
      <c r="CE55" s="87"/>
      <c r="CF55" s="91"/>
      <c r="CH55" s="102"/>
    </row>
    <row r="56" spans="1:86" ht="5.0999999999999996" customHeight="1" x14ac:dyDescent="0.25">
      <c r="A56" s="2"/>
      <c r="B56" s="2"/>
      <c r="C56" s="41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V56" s="90"/>
      <c r="W56" s="90"/>
      <c r="X56" s="90"/>
      <c r="Y56" s="90"/>
      <c r="Z56" s="90"/>
      <c r="AA56" s="90"/>
      <c r="AB56" s="6"/>
      <c r="BA56" s="16"/>
      <c r="BB56" s="16"/>
      <c r="BC56" s="81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V56" s="98"/>
      <c r="BW56" s="98"/>
      <c r="BX56" s="98"/>
      <c r="BY56" s="98"/>
      <c r="BZ56" s="98"/>
      <c r="CA56" s="98"/>
      <c r="CB56" s="76"/>
    </row>
    <row r="57" spans="1:86" ht="5.0999999999999996" customHeight="1" x14ac:dyDescent="0.25">
      <c r="A57" s="2"/>
      <c r="B57" s="2"/>
      <c r="C57" s="41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V57" s="90"/>
      <c r="W57" s="90"/>
      <c r="X57" s="90"/>
      <c r="Y57" s="90"/>
      <c r="Z57" s="90"/>
      <c r="AA57" s="90"/>
      <c r="AB57" s="6"/>
      <c r="BA57" s="16"/>
      <c r="BB57" s="16"/>
      <c r="BC57" s="81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V57" s="98"/>
      <c r="BW57" s="98"/>
      <c r="BX57" s="98"/>
      <c r="BY57" s="98"/>
      <c r="BZ57" s="98"/>
      <c r="CA57" s="98"/>
      <c r="CB57" s="76"/>
    </row>
    <row r="58" spans="1:86" ht="5.0999999999999996" customHeight="1" x14ac:dyDescent="0.25">
      <c r="A58" s="2"/>
      <c r="B58" s="2"/>
      <c r="C58" s="41"/>
      <c r="D58" s="88"/>
      <c r="E58" s="88"/>
      <c r="F58" s="88"/>
      <c r="G58" s="88"/>
      <c r="H58" s="88"/>
      <c r="I58" s="89"/>
      <c r="J58" s="89"/>
      <c r="K58" s="89"/>
      <c r="L58" s="89"/>
      <c r="M58" s="89"/>
      <c r="N58" s="89"/>
      <c r="O58" s="89"/>
      <c r="P58" s="88" t="s">
        <v>83</v>
      </c>
      <c r="Q58" s="88"/>
      <c r="R58" s="88"/>
      <c r="S58" s="88"/>
      <c r="T58" s="88"/>
      <c r="V58" s="90"/>
      <c r="W58" s="90"/>
      <c r="X58" s="90"/>
      <c r="Y58" s="90"/>
      <c r="Z58" s="90"/>
      <c r="AA58" s="90"/>
      <c r="AB58" s="6"/>
      <c r="AD58" s="85" t="str">
        <f>IF(I58="","",IF(COUNTIF($AH$54:$AH$59,I58)&gt;0,1/COUNTIF($I$54:$I$59,I58),0))</f>
        <v/>
      </c>
      <c r="AE58" s="87" t="s">
        <v>49</v>
      </c>
      <c r="AF58" s="91">
        <f>IF(Geld!CF58="","",Geld!CF58)</f>
        <v>1</v>
      </c>
      <c r="AH58" s="84" t="str">
        <f>IF(Geld!CH58="","",Geld!CH58)</f>
        <v>Bereitstellung</v>
      </c>
      <c r="BA58" s="16"/>
      <c r="BB58" s="16"/>
      <c r="BC58" s="81"/>
      <c r="BD58" s="100"/>
      <c r="BE58" s="100"/>
      <c r="BF58" s="100"/>
      <c r="BG58" s="100"/>
      <c r="BH58" s="100"/>
      <c r="BI58" s="99" t="s">
        <v>28</v>
      </c>
      <c r="BJ58" s="99"/>
      <c r="BK58" s="99"/>
      <c r="BL58" s="99"/>
      <c r="BM58" s="99"/>
      <c r="BN58" s="99"/>
      <c r="BO58" s="99"/>
      <c r="BP58" s="100" t="s">
        <v>64</v>
      </c>
      <c r="BQ58" s="100"/>
      <c r="BR58" s="100"/>
      <c r="BS58" s="100"/>
      <c r="BT58" s="100"/>
      <c r="BV58" s="98"/>
      <c r="BW58" s="98"/>
      <c r="BX58" s="98"/>
      <c r="BY58" s="98"/>
      <c r="BZ58" s="98"/>
      <c r="CA58" s="98"/>
      <c r="CB58" s="76"/>
      <c r="CD58" s="103">
        <v>1</v>
      </c>
      <c r="CE58" s="87" t="s">
        <v>49</v>
      </c>
      <c r="CF58" s="91">
        <v>1</v>
      </c>
      <c r="CH58" s="102" t="str">
        <f>BI58</f>
        <v>Bereitstellung</v>
      </c>
    </row>
    <row r="59" spans="1:86" ht="12.95" customHeight="1" x14ac:dyDescent="0.25">
      <c r="A59" s="2"/>
      <c r="B59" s="2"/>
      <c r="C59" s="41"/>
      <c r="D59" s="88"/>
      <c r="E59" s="88"/>
      <c r="F59" s="88"/>
      <c r="G59" s="88"/>
      <c r="H59" s="88"/>
      <c r="I59" s="90"/>
      <c r="J59" s="90"/>
      <c r="K59" s="90"/>
      <c r="L59" s="90"/>
      <c r="M59" s="90"/>
      <c r="N59" s="90"/>
      <c r="O59" s="90"/>
      <c r="P59" s="88"/>
      <c r="Q59" s="88"/>
      <c r="R59" s="88"/>
      <c r="S59" s="88"/>
      <c r="T59" s="88"/>
      <c r="U59" s="6"/>
      <c r="V59" s="6"/>
      <c r="W59" s="6"/>
      <c r="X59" s="6"/>
      <c r="Y59" s="6"/>
      <c r="Z59" s="6"/>
      <c r="AB59" s="6"/>
      <c r="AD59" s="86"/>
      <c r="AE59" s="87"/>
      <c r="AF59" s="91"/>
      <c r="AH59" s="84"/>
      <c r="BA59" s="16"/>
      <c r="BB59" s="16"/>
      <c r="BC59" s="81"/>
      <c r="BD59" s="100"/>
      <c r="BE59" s="100"/>
      <c r="BF59" s="100"/>
      <c r="BG59" s="100"/>
      <c r="BH59" s="100"/>
      <c r="BI59" s="98"/>
      <c r="BJ59" s="98"/>
      <c r="BK59" s="98"/>
      <c r="BL59" s="98"/>
      <c r="BM59" s="98"/>
      <c r="BN59" s="98"/>
      <c r="BO59" s="98"/>
      <c r="BP59" s="100"/>
      <c r="BQ59" s="100"/>
      <c r="BR59" s="100"/>
      <c r="BS59" s="100"/>
      <c r="BT59" s="100"/>
      <c r="BU59" s="76"/>
      <c r="BV59" s="76"/>
      <c r="BW59" s="76"/>
      <c r="BX59" s="76"/>
      <c r="BY59" s="76"/>
      <c r="BZ59" s="76"/>
      <c r="CB59" s="76"/>
      <c r="CD59" s="104"/>
      <c r="CE59" s="87"/>
      <c r="CF59" s="91"/>
      <c r="CH59" s="102"/>
    </row>
    <row r="60" spans="1:86" ht="18" customHeight="1" x14ac:dyDescent="0.25">
      <c r="A60" s="2"/>
      <c r="B60" s="2"/>
      <c r="C60" s="4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S60" s="6"/>
      <c r="T60" s="6"/>
      <c r="U60" s="6"/>
      <c r="V60" s="6"/>
      <c r="W60" s="6"/>
      <c r="X60" s="6"/>
      <c r="Y60" s="6"/>
      <c r="Z60" s="6"/>
      <c r="AB60" s="6"/>
      <c r="AD60" s="71" t="str">
        <f>IF(V55="","",SUM(IF(AH60="",0,IF(AH60=Geld!CH60,1,0)),IF(AI60="",0,IF(AI60=Geld!CI60,1,0)),IF(AJ60="",0,IF(AJ60=Geld!CJ60,1,0)),IF(AK60="",0,IF(AK60=#REF!,1,0))))</f>
        <v/>
      </c>
      <c r="AE60" s="69" t="s">
        <v>49</v>
      </c>
      <c r="AF60" s="68">
        <v>1</v>
      </c>
      <c r="AH60" s="33">
        <f>V55</f>
        <v>0</v>
      </c>
      <c r="AI60" s="72"/>
      <c r="AJ60" s="72"/>
      <c r="AK60" s="72"/>
      <c r="BA60" s="16"/>
      <c r="BB60" s="16"/>
      <c r="BC60" s="81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S60" s="76"/>
      <c r="BT60" s="76"/>
      <c r="BU60" s="76"/>
      <c r="BV60" s="76"/>
      <c r="BW60" s="76"/>
      <c r="BX60" s="76"/>
      <c r="BY60" s="76"/>
      <c r="BZ60" s="76"/>
      <c r="CB60" s="76"/>
      <c r="CD60" s="79">
        <v>1</v>
      </c>
      <c r="CE60" s="73" t="s">
        <v>49</v>
      </c>
      <c r="CF60" s="75">
        <v>1</v>
      </c>
      <c r="CH60" s="78" t="str">
        <f>BV55</f>
        <v>Finanzierung</v>
      </c>
    </row>
    <row r="61" spans="1:86" ht="18" customHeight="1" x14ac:dyDescent="0.25">
      <c r="A61" s="2"/>
      <c r="B61" s="2"/>
      <c r="C61" s="34"/>
      <c r="D61" s="35"/>
      <c r="E61" s="35"/>
      <c r="F61" s="35"/>
      <c r="G61" s="35"/>
      <c r="H61" s="35"/>
      <c r="I61" s="35"/>
      <c r="J61" s="35"/>
      <c r="K61" s="36"/>
      <c r="L61" s="36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 t="s">
        <v>54</v>
      </c>
      <c r="AD61" s="38">
        <f>SUM(AD4:AD60)</f>
        <v>0</v>
      </c>
      <c r="AE61" s="39" t="s">
        <v>49</v>
      </c>
      <c r="AF61" s="40">
        <f>SUM(AF4:AF60)</f>
        <v>30</v>
      </c>
      <c r="BA61" s="16"/>
      <c r="BB61" s="16"/>
      <c r="BC61" s="26"/>
      <c r="BD61" s="27"/>
      <c r="BE61" s="27"/>
      <c r="BF61" s="27"/>
      <c r="BG61" s="27"/>
      <c r="BH61" s="27"/>
      <c r="BI61" s="27"/>
      <c r="BJ61" s="27"/>
      <c r="BK61" s="28"/>
      <c r="BL61" s="28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 t="s">
        <v>54</v>
      </c>
      <c r="CD61" s="23">
        <f>SUM(CD4:CD60)</f>
        <v>30</v>
      </c>
      <c r="CE61" s="24" t="s">
        <v>49</v>
      </c>
      <c r="CF61" s="30">
        <f>SUM(CF4:CF60)</f>
        <v>30</v>
      </c>
    </row>
    <row r="62" spans="1:86" x14ac:dyDescent="0.25"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BD62" s="49"/>
      <c r="BE62" s="16"/>
      <c r="BF62" s="16"/>
      <c r="BG62" s="16"/>
      <c r="BH62" s="16"/>
      <c r="BI62" s="16"/>
      <c r="BJ62" s="16"/>
      <c r="BK62" s="16"/>
      <c r="BL62" s="16"/>
      <c r="BM62" s="16"/>
      <c r="BN62" s="16"/>
    </row>
    <row r="63" spans="1:86" ht="15.75" hidden="1" thickBot="1" x14ac:dyDescent="0.3">
      <c r="C63" s="65" t="str">
        <f>$A$2000</f>
        <v>TAXER Jonas</v>
      </c>
      <c r="AC63" s="50" t="s">
        <v>76</v>
      </c>
      <c r="AD63" s="51">
        <f>AD61</f>
        <v>0</v>
      </c>
      <c r="AE63" s="51" t="s">
        <v>49</v>
      </c>
      <c r="AF63" s="52">
        <f>AF61</f>
        <v>30</v>
      </c>
      <c r="BO63" s="53" t="s">
        <v>69</v>
      </c>
      <c r="BP63" s="53"/>
      <c r="BQ63" s="54"/>
      <c r="BR63" s="54" t="s">
        <v>67</v>
      </c>
    </row>
    <row r="64" spans="1:86" hidden="1" x14ac:dyDescent="0.25">
      <c r="C64" s="66" t="str">
        <f>"KNr. "&amp;TEXT(A2001,"00")</f>
        <v>KNr. 18</v>
      </c>
      <c r="BC64" s="60">
        <v>1</v>
      </c>
      <c r="BD64" s="61">
        <f ca="1">RAND()*BC78</f>
        <v>12.971594794954406</v>
      </c>
      <c r="BE64" s="62">
        <f ca="1">INDEX(BC64:BC78,RANK(BD64,BD64:BD78))</f>
        <v>4</v>
      </c>
      <c r="BF64" s="78" t="str">
        <f>$BE$34</f>
        <v>allgemein anerkannt (Vertrauen)</v>
      </c>
      <c r="BO64" s="59" t="str">
        <f ca="1">VLOOKUP(BC64,BE64:BF78,2,0)</f>
        <v>Wertaufbewahrungsmittel</v>
      </c>
    </row>
    <row r="65" spans="3:70" ht="15.75" x14ac:dyDescent="0.25">
      <c r="C65" s="64" t="s">
        <v>77</v>
      </c>
      <c r="BC65" s="60">
        <v>2</v>
      </c>
      <c r="BD65" s="61">
        <f ca="1">RAND()*BC78</f>
        <v>0.87291426435375463</v>
      </c>
      <c r="BE65" s="62">
        <f ca="1">INDEX(BC64:BC78,RANK(BD65,BD64:BD78))</f>
        <v>12</v>
      </c>
      <c r="BF65" s="55" t="s">
        <v>14</v>
      </c>
      <c r="BO65" s="59" t="str">
        <f ca="1">VLOOKUP(BC65,BE64:BF78,2,0)</f>
        <v>Überweisung</v>
      </c>
    </row>
    <row r="66" spans="3:70" x14ac:dyDescent="0.25">
      <c r="C66" s="45"/>
      <c r="D66" t="str">
        <f>C2</f>
        <v>FL: Geld und seine Eigenschaften</v>
      </c>
      <c r="AC66" s="50" t="s">
        <v>76</v>
      </c>
      <c r="AD66" s="51">
        <f>AD63</f>
        <v>0</v>
      </c>
      <c r="AE66" s="51" t="s">
        <v>49</v>
      </c>
      <c r="AF66" s="52">
        <f>AF63</f>
        <v>30</v>
      </c>
      <c r="BC66" s="60">
        <v>3</v>
      </c>
      <c r="BD66" s="61">
        <f ca="1">RAND()*BC78</f>
        <v>7.8320567039134446</v>
      </c>
      <c r="BE66" s="62">
        <f ca="1">INDEX(BC64:BC78,RANK(BD66,BD64:BD78))</f>
        <v>7</v>
      </c>
      <c r="BF66" s="55" t="s">
        <v>66</v>
      </c>
      <c r="BO66" s="59" t="str">
        <f ca="1">VLOOKUP(BC66,BE64:BF78,2,0)</f>
        <v>knapp (hoher Tauschwert)</v>
      </c>
    </row>
    <row r="67" spans="3:70" hidden="1" x14ac:dyDescent="0.25">
      <c r="C67" s="45"/>
      <c r="AC67"/>
      <c r="AD67"/>
      <c r="AE67"/>
      <c r="AF67"/>
      <c r="BC67" s="60">
        <v>4</v>
      </c>
      <c r="BD67" s="61">
        <f ca="1">RAND()*BC78</f>
        <v>11.848333429195913</v>
      </c>
      <c r="BE67" s="62">
        <f ca="1">INDEX(BC64:BC78,RANK(BD67,BD64:BD78))</f>
        <v>5</v>
      </c>
      <c r="BF67" s="78" t="str">
        <f>$BE$37</f>
        <v>geringes Gewicht (Transport)</v>
      </c>
      <c r="BO67" s="59" t="str">
        <f ca="1">VLOOKUP(BC67,BE64:BF78,2,0)</f>
        <v>allgemein anerkannt (Vertrauen)</v>
      </c>
    </row>
    <row r="68" spans="3:70" hidden="1" x14ac:dyDescent="0.25">
      <c r="C68" s="45"/>
      <c r="AC68"/>
      <c r="AD68"/>
      <c r="AE68"/>
      <c r="AF68"/>
      <c r="BC68" s="60">
        <v>5</v>
      </c>
      <c r="BD68" s="61">
        <f ca="1">RAND()*BC78</f>
        <v>1.2420675922202458</v>
      </c>
      <c r="BE68" s="62">
        <f ca="1">INDEX(BC64:BC78,RANK(BD68,BD64:BD78))</f>
        <v>11</v>
      </c>
      <c r="BF68" s="78" t="str">
        <f>$BE$29</f>
        <v>gesetzliches Zahlungsmittel</v>
      </c>
      <c r="BO68" s="59" t="str">
        <f ca="1">VLOOKUP(BC68,BE64:BF78,2,0)</f>
        <v>geringes Gewicht (Transport)</v>
      </c>
    </row>
    <row r="69" spans="3:70" hidden="1" x14ac:dyDescent="0.25">
      <c r="C69" s="45"/>
      <c r="AC69"/>
      <c r="AD69"/>
      <c r="AE69"/>
      <c r="AF69"/>
      <c r="BC69" s="60">
        <v>6</v>
      </c>
      <c r="BD69" s="61">
        <f ca="1">RAND()*BC78</f>
        <v>0.83587676552785095</v>
      </c>
      <c r="BE69" s="62">
        <f ca="1">INDEX(BC64:BC78,RANK(BD69,BD64:BD78))</f>
        <v>13</v>
      </c>
      <c r="BF69" s="55" t="s">
        <v>62</v>
      </c>
      <c r="BO69" s="59" t="str">
        <f ca="1">VLOOKUP(BC69,BE64:BF78,2,0)</f>
        <v>Überweisung</v>
      </c>
    </row>
    <row r="70" spans="3:70" hidden="1" x14ac:dyDescent="0.25">
      <c r="C70" s="45"/>
      <c r="BC70" s="60">
        <v>7</v>
      </c>
      <c r="BD70" s="61">
        <f ca="1">RAND()*BC78</f>
        <v>3.3757116429300726</v>
      </c>
      <c r="BE70" s="62">
        <f ca="1">INDEX(BC64:BC78,RANK(BD70,BD64:BD78))</f>
        <v>10</v>
      </c>
      <c r="BF70" s="78" t="str">
        <f>$BE$35</f>
        <v>haltbar</v>
      </c>
      <c r="BO70" s="59" t="str">
        <f ca="1">VLOOKUP(BC70,BE64:BF78,2,0)</f>
        <v>Finanzierung</v>
      </c>
    </row>
    <row r="71" spans="3:70" hidden="1" x14ac:dyDescent="0.25">
      <c r="C71" s="45"/>
      <c r="BC71" s="60">
        <v>8</v>
      </c>
      <c r="BD71" s="61">
        <f ca="1">RAND()*BC78</f>
        <v>13.330360452395304</v>
      </c>
      <c r="BE71" s="62">
        <f ca="1">INDEX(BC64:BC78,RANK(BD71,BD64:BD78))</f>
        <v>3</v>
      </c>
      <c r="BF71" s="78" t="str">
        <f>$BE$33</f>
        <v>knapp (hoher Tauschwert)</v>
      </c>
      <c r="BO71" s="59" t="str">
        <f ca="1">VLOOKUP(BC71,BE64:BF78,2,0)</f>
        <v>Tauschmittel</v>
      </c>
    </row>
    <row r="72" spans="3:70" hidden="1" x14ac:dyDescent="0.25">
      <c r="C72" s="45"/>
      <c r="BC72" s="60">
        <v>9</v>
      </c>
      <c r="BD72" s="61">
        <f ca="1">RAND()*BC78</f>
        <v>5.6436522116618626</v>
      </c>
      <c r="BE72" s="62">
        <f ca="1">INDEX(BC64:BC78,RANK(BD72,BD64:BD78))</f>
        <v>9</v>
      </c>
      <c r="BF72" s="78" t="str">
        <f>$BE$36</f>
        <v>lagerfähig</v>
      </c>
      <c r="BO72" s="59" t="str">
        <f ca="1">VLOOKUP(BC72,BE64:BF78,2,0)</f>
        <v>lagerfähig</v>
      </c>
    </row>
    <row r="73" spans="3:70" hidden="1" x14ac:dyDescent="0.25">
      <c r="C73" s="45"/>
      <c r="BC73" s="60">
        <v>10</v>
      </c>
      <c r="BD73" s="61">
        <f ca="1">RAND()*BC78</f>
        <v>7.689914302561732</v>
      </c>
      <c r="BE73" s="62">
        <f ca="1">INDEX(BC64:BC78,RANK(BD73,BD64:BD78))</f>
        <v>8</v>
      </c>
      <c r="BF73" s="78" t="str">
        <f>$BE$25</f>
        <v>Tauschmittel</v>
      </c>
      <c r="BO73" s="59" t="str">
        <f ca="1">VLOOKUP(BC73,BE64:BF78,2,0)</f>
        <v>haltbar</v>
      </c>
    </row>
    <row r="74" spans="3:70" hidden="1" x14ac:dyDescent="0.25">
      <c r="D74" s="25"/>
      <c r="BC74" s="60">
        <v>11</v>
      </c>
      <c r="BD74" s="61">
        <f ca="1">RAND()*BC78</f>
        <v>13.671198220622264</v>
      </c>
      <c r="BE74" s="62">
        <f ca="1">INDEX(BC64:BC78,RANK(BD74,BD64:BD78))</f>
        <v>2</v>
      </c>
      <c r="BF74" s="55" t="s">
        <v>19</v>
      </c>
      <c r="BO74" s="59" t="str">
        <f ca="1">VLOOKUP(BC74,BE64:BF78,2,0)</f>
        <v>gesetzliches Zahlungsmittel</v>
      </c>
    </row>
    <row r="75" spans="3:70" hidden="1" x14ac:dyDescent="0.25">
      <c r="BC75" s="60">
        <v>12</v>
      </c>
      <c r="BD75" s="61">
        <f ca="1">RAND()*BC78</f>
        <v>9.258851044077808</v>
      </c>
      <c r="BE75" s="62">
        <f ca="1">INDEX(BC64:BC78,RANK(BD75,BD64:BD78))</f>
        <v>6</v>
      </c>
      <c r="BF75" s="55" t="s">
        <v>19</v>
      </c>
      <c r="BO75" s="59" t="str">
        <f ca="1">VLOOKUP(BC75,BE64:BF78,2,0)</f>
        <v>Bargeld (Münzen und Geldscheine)</v>
      </c>
    </row>
    <row r="76" spans="3:70" hidden="1" x14ac:dyDescent="0.25">
      <c r="BC76" s="60">
        <v>13</v>
      </c>
      <c r="BD76" s="61">
        <f ca="1">RAND()*BC78</f>
        <v>14.37292812059161</v>
      </c>
      <c r="BE76" s="62">
        <f ca="1">INDEX(BC64:BC78,RANK(BD76,BD64:BD78))</f>
        <v>1</v>
      </c>
      <c r="BF76" s="78" t="str">
        <f>$BE$28</f>
        <v>Wertaufbewahrungsmittel</v>
      </c>
      <c r="BO76" s="59" t="str">
        <f ca="1">VLOOKUP(BC76,BE64:BF78,2,0)</f>
        <v>Grundstücken</v>
      </c>
    </row>
    <row r="77" spans="3:70" hidden="1" x14ac:dyDescent="0.25">
      <c r="BC77" s="60">
        <v>14</v>
      </c>
      <c r="BD77" s="61">
        <f ca="1">RAND()*BC78</f>
        <v>0.39501549615183151</v>
      </c>
      <c r="BE77" s="62">
        <f ca="1">INDEX(BC64:BC78,RANK(BD77,BD64:BD78))</f>
        <v>14</v>
      </c>
      <c r="BF77" s="78" t="str">
        <f>$BE$26</f>
        <v>Wertmesser</v>
      </c>
      <c r="BO77" s="59" t="str">
        <f ca="1">VLOOKUP(BC77,BE64:BF78,2,0)</f>
        <v>Wertmesser</v>
      </c>
    </row>
    <row r="78" spans="3:70" hidden="1" x14ac:dyDescent="0.25">
      <c r="BC78" s="63">
        <v>15</v>
      </c>
      <c r="BD78" s="61">
        <f ca="1">RAND()*BC78</f>
        <v>0.16839201873003418</v>
      </c>
      <c r="BE78" s="62">
        <f ca="1">INDEX(BC64:BC78,RANK(BD78,BD64:BD78))</f>
        <v>15</v>
      </c>
      <c r="BF78" s="78" t="str">
        <f>$BE$27</f>
        <v>Wertübertragungsmittel</v>
      </c>
      <c r="BO78" s="59" t="str">
        <f ca="1">VLOOKUP(BC78,BE64:BF78,2,0)</f>
        <v>Wertübertragungsmittel</v>
      </c>
    </row>
    <row r="79" spans="3:70" hidden="1" x14ac:dyDescent="0.25">
      <c r="BO79" s="67"/>
    </row>
    <row r="80" spans="3:70" ht="15.75" hidden="1" thickBot="1" x14ac:dyDescent="0.3">
      <c r="BO80" s="53" t="s">
        <v>70</v>
      </c>
      <c r="BP80" s="53"/>
      <c r="BQ80" s="54"/>
      <c r="BR80" s="54" t="s">
        <v>72</v>
      </c>
    </row>
    <row r="81" spans="55:67" hidden="1" x14ac:dyDescent="0.25">
      <c r="BC81" s="60">
        <v>1</v>
      </c>
      <c r="BD81" s="61">
        <f ca="1">RAND()*BC95</f>
        <v>8.3160232179853253</v>
      </c>
      <c r="BE81" s="62">
        <f ca="1">INDEX(BC81:BC95,RANK(BD81,BD81:BD95))</f>
        <v>8</v>
      </c>
      <c r="BF81" s="78" t="str">
        <f>$BE$7</f>
        <v>Bargeld (Münzen und Geldscheine)</v>
      </c>
      <c r="BO81" s="59" t="str">
        <f ca="1">VLOOKUP(BC81,BE81:BF95,2,0)</f>
        <v>Zahlung per Kredit</v>
      </c>
    </row>
    <row r="82" spans="55:67" hidden="1" x14ac:dyDescent="0.25">
      <c r="BC82" s="60">
        <v>2</v>
      </c>
      <c r="BD82" s="61">
        <f ca="1">RAND()*BC95</f>
        <v>10.650077848729721</v>
      </c>
      <c r="BE82" s="62">
        <f ca="1">INDEX(BC81:BC95,RANK(BD82,BD81:BD95))</f>
        <v>6</v>
      </c>
      <c r="BF82" s="78" t="str">
        <f>$BE$13</f>
        <v>bargeldlose Zahlung (alle Beteiligten haben ein Konto)</v>
      </c>
      <c r="BO82" s="59" t="str">
        <f ca="1">VLOOKUP(BC82,BE81:BF95,2,0)</f>
        <v>Barzahlung (Bargeld von Hand zu Hand weitergegeben)</v>
      </c>
    </row>
    <row r="83" spans="55:67" hidden="1" x14ac:dyDescent="0.25">
      <c r="BC83" s="60">
        <v>3</v>
      </c>
      <c r="BD83" s="61">
        <f ca="1">RAND()*BC95</f>
        <v>13.528874198163672</v>
      </c>
      <c r="BE83" s="62">
        <f ca="1">INDEX(BC81:BC95,RANK(BD83,BD81:BD95))</f>
        <v>2</v>
      </c>
      <c r="BF83" s="78" t="str">
        <f>$BE$11</f>
        <v>Barzahlung (Bargeld von Hand zu Hand weitergegeben)</v>
      </c>
      <c r="BO83" s="59" t="str">
        <f ca="1">VLOOKUP(BC83,BE81:BF95,2,0)</f>
        <v>Dauerauftrag</v>
      </c>
    </row>
    <row r="84" spans="55:67" hidden="1" x14ac:dyDescent="0.25">
      <c r="BC84" s="60">
        <v>4</v>
      </c>
      <c r="BD84" s="61">
        <f ca="1">RAND()*BC95</f>
        <v>9.5467987424313492</v>
      </c>
      <c r="BE84" s="62">
        <f ca="1">INDEX(BC81:BC95,RANK(BD84,BD81:BD95))</f>
        <v>7</v>
      </c>
      <c r="BF84" s="55" t="s">
        <v>28</v>
      </c>
      <c r="BO84" s="59" t="str">
        <f ca="1">VLOOKUP(BC84,BE81:BF95,2,0)</f>
        <v>geringes Gewicht (Transport)</v>
      </c>
    </row>
    <row r="85" spans="55:67" hidden="1" x14ac:dyDescent="0.25">
      <c r="BC85" s="60">
        <v>5</v>
      </c>
      <c r="BD85" s="61">
        <f ca="1">RAND()*BC95</f>
        <v>1.4690170899487509</v>
      </c>
      <c r="BE85" s="62">
        <f ca="1">INDEX(BC81:BC95,RANK(BD85,BD81:BD95))</f>
        <v>13</v>
      </c>
      <c r="BF85" s="78" t="str">
        <f>$BE$8</f>
        <v>Buchgeld (Giralgeld)</v>
      </c>
      <c r="BO85" s="59" t="str">
        <f ca="1">VLOOKUP(BC85,BE81:BF95,2,0)</f>
        <v>halbbare Zahlung ((ein Beteiligter verfügt über ein Konto)</v>
      </c>
    </row>
    <row r="86" spans="55:67" hidden="1" x14ac:dyDescent="0.25">
      <c r="BC86" s="60">
        <v>6</v>
      </c>
      <c r="BD86" s="61">
        <f ca="1">RAND()*BC95</f>
        <v>13.084811544901692</v>
      </c>
      <c r="BE86" s="62">
        <f ca="1">INDEX(BC81:BC95,RANK(BD86,BD81:BD95))</f>
        <v>3</v>
      </c>
      <c r="BF86" s="78" t="str">
        <f>$BE$17</f>
        <v>Dauerauftrag</v>
      </c>
      <c r="BO86" s="59" t="str">
        <f ca="1">VLOOKUP(BC86,BE81:BF95,2,0)</f>
        <v>bargeldlose Zahlung (alle Beteiligten haben ein Konto)</v>
      </c>
    </row>
    <row r="87" spans="55:67" hidden="1" x14ac:dyDescent="0.25">
      <c r="BC87" s="60">
        <v>7</v>
      </c>
      <c r="BD87" s="61">
        <f ca="1">RAND()*BC95</f>
        <v>2.9565073936652491</v>
      </c>
      <c r="BE87" s="62">
        <f ca="1">INDEX(BC81:BC95,RANK(BD87,BD81:BD95))</f>
        <v>10</v>
      </c>
      <c r="BF87" s="78" t="str">
        <f>$BE$18</f>
        <v>Einzugsermächtigung</v>
      </c>
      <c r="BO87" s="59" t="str">
        <f ca="1">VLOOKUP(BC87,BE81:BF95,2,0)</f>
        <v>Bereitstellung</v>
      </c>
    </row>
    <row r="88" spans="55:67" hidden="1" x14ac:dyDescent="0.25">
      <c r="BC88" s="60">
        <v>8</v>
      </c>
      <c r="BD88" s="61">
        <f ca="1">RAND()*BC95</f>
        <v>12.645719851768842</v>
      </c>
      <c r="BE88" s="62">
        <f ca="1">INDEX(BC81:BC95,RANK(BD88,BD81:BD95))</f>
        <v>4</v>
      </c>
      <c r="BF88" s="55" t="s">
        <v>6</v>
      </c>
      <c r="BO88" s="59" t="str">
        <f ca="1">VLOOKUP(BC88,BE81:BF95,2,0)</f>
        <v>Bargeld (Münzen und Geldscheine)</v>
      </c>
    </row>
    <row r="89" spans="55:67" hidden="1" x14ac:dyDescent="0.25">
      <c r="BC89" s="60">
        <v>9</v>
      </c>
      <c r="BD89" s="61">
        <f ca="1">RAND()*BC95</f>
        <v>12.394740096393624</v>
      </c>
      <c r="BE89" s="62">
        <f ca="1">INDEX(BC81:BC95,RANK(BD89,BD81:BD95))</f>
        <v>5</v>
      </c>
      <c r="BF89" s="78" t="str">
        <f>$BE$12</f>
        <v>halbbare Zahlung ((ein Beteiligter verfügt über ein Konto)</v>
      </c>
      <c r="BO89" s="59" t="str">
        <f ca="1">VLOOKUP(BC89,BE81:BF95,2,0)</f>
        <v>Verrechnungsscheck</v>
      </c>
    </row>
    <row r="90" spans="55:67" hidden="1" x14ac:dyDescent="0.25">
      <c r="BC90" s="60">
        <v>10</v>
      </c>
      <c r="BD90" s="61">
        <f ca="1">RAND()*BC95</f>
        <v>0.56614227954974283</v>
      </c>
      <c r="BE90" s="62">
        <f ca="1">INDEX(BC81:BC95,RANK(BD90,BD81:BD95))</f>
        <v>15</v>
      </c>
      <c r="BF90" s="55" t="str">
        <f>$BE$16</f>
        <v>Überweisung</v>
      </c>
      <c r="BO90" s="59" t="str">
        <f ca="1">VLOOKUP(BC90,BE81:BF95,2,0)</f>
        <v>Einzugsermächtigung</v>
      </c>
    </row>
    <row r="91" spans="55:67" hidden="1" x14ac:dyDescent="0.25">
      <c r="BC91" s="60">
        <v>11</v>
      </c>
      <c r="BD91" s="61">
        <f ca="1">RAND()*BC95</f>
        <v>5.0551723981811767</v>
      </c>
      <c r="BE91" s="62">
        <f ca="1">INDEX(BC81:BC95,RANK(BD91,BD81:BD95))</f>
        <v>9</v>
      </c>
      <c r="BF91" s="78" t="str">
        <f>$BE$19</f>
        <v>Verrechnungsscheck</v>
      </c>
      <c r="BO91" s="59" t="str">
        <f ca="1">VLOOKUP(BC91,BE81:BF95,2,0)</f>
        <v>Wertübertragungsmittel</v>
      </c>
    </row>
    <row r="92" spans="55:67" hidden="1" x14ac:dyDescent="0.25">
      <c r="BC92" s="60">
        <v>12</v>
      </c>
      <c r="BD92" s="61">
        <f ca="1">RAND()*BC95</f>
        <v>1.3080131323487076</v>
      </c>
      <c r="BE92" s="62">
        <f ca="1">INDEX(BC81:BC95,RANK(BD92,BD81:BD95))</f>
        <v>14</v>
      </c>
      <c r="BF92" s="78" t="s">
        <v>35</v>
      </c>
      <c r="BO92" s="59" t="str">
        <f ca="1">VLOOKUP(BC92,BE81:BF95,2,0)</f>
        <v>Zahlung mit Scheck oder Kreditkarte</v>
      </c>
    </row>
    <row r="93" spans="55:67" hidden="1" x14ac:dyDescent="0.25">
      <c r="BC93" s="60">
        <v>13</v>
      </c>
      <c r="BD93" s="61">
        <f ca="1">RAND()*BC95</f>
        <v>2.0396669244614882</v>
      </c>
      <c r="BE93" s="62">
        <f ca="1">INDEX(BC81:BC95,RANK(BD93,BD81:BD95))</f>
        <v>11</v>
      </c>
      <c r="BF93" s="55" t="s">
        <v>11</v>
      </c>
      <c r="BO93" s="59" t="str">
        <f ca="1">VLOOKUP(BC93,BE81:BF95,2,0)</f>
        <v>Buchgeld (Giralgeld)</v>
      </c>
    </row>
    <row r="94" spans="55:67" hidden="1" x14ac:dyDescent="0.25">
      <c r="BC94" s="60">
        <v>14</v>
      </c>
      <c r="BD94" s="61">
        <f ca="1">RAND()*BC95</f>
        <v>1.5790662078383426</v>
      </c>
      <c r="BE94" s="62">
        <f ca="1">INDEX(BC81:BC95,RANK(BD94,BD81:BD95))</f>
        <v>12</v>
      </c>
      <c r="BF94" s="78" t="str">
        <f>$BE$20</f>
        <v>Zahlung mit Scheck oder Kreditkarte</v>
      </c>
      <c r="BO94" s="59" t="str">
        <f ca="1">VLOOKUP(BC94,BE81:BF95,2,0)</f>
        <v>Waren (WES)</v>
      </c>
    </row>
    <row r="95" spans="55:67" hidden="1" x14ac:dyDescent="0.25">
      <c r="BC95" s="63">
        <v>15</v>
      </c>
      <c r="BD95" s="61">
        <f ca="1">RAND()*BC95</f>
        <v>13.625728340416012</v>
      </c>
      <c r="BE95" s="62">
        <f ca="1">INDEX(BC81:BC95,RANK(BD95,BD81:BD95))</f>
        <v>1</v>
      </c>
      <c r="BF95" s="78" t="str">
        <f>$BE$21</f>
        <v>Zahlung per Kredit</v>
      </c>
      <c r="BO95" s="59" t="str">
        <f ca="1">VLOOKUP(BC95,BE81:BF95,2,0)</f>
        <v>Überweisung</v>
      </c>
    </row>
    <row r="96" spans="55:67" hidden="1" x14ac:dyDescent="0.25">
      <c r="BO96" s="67"/>
    </row>
    <row r="97" spans="55:70" ht="15.75" hidden="1" thickBot="1" x14ac:dyDescent="0.3">
      <c r="BO97" s="53" t="s">
        <v>71</v>
      </c>
      <c r="BP97" s="53"/>
      <c r="BQ97" s="54"/>
      <c r="BR97" s="54" t="s">
        <v>68</v>
      </c>
    </row>
    <row r="98" spans="55:70" hidden="1" x14ac:dyDescent="0.25">
      <c r="BC98" s="60">
        <v>1</v>
      </c>
      <c r="BD98" s="61">
        <f ca="1">RAND()*BC112</f>
        <v>10.397980882389305</v>
      </c>
      <c r="BE98" s="62">
        <f ca="1">INDEX(BC98:BC112,RANK(BD98,BD98:BD112))</f>
        <v>4</v>
      </c>
      <c r="BF98" s="55" t="s">
        <v>16</v>
      </c>
      <c r="BO98" s="59" t="str">
        <f ca="1">VLOOKUP(BC98,BE98:BF112,2,0)</f>
        <v>Zahlung per Kredit</v>
      </c>
    </row>
    <row r="99" spans="55:70" hidden="1" x14ac:dyDescent="0.25">
      <c r="BC99" s="60">
        <v>2</v>
      </c>
      <c r="BD99" s="61">
        <f ca="1">RAND()*BC112</f>
        <v>2.0530508764455853</v>
      </c>
      <c r="BE99" s="62">
        <f ca="1">INDEX(BC98:BC112,RANK(BD99,BD98:BD112))</f>
        <v>12</v>
      </c>
      <c r="BF99" s="78" t="str">
        <f>$BI$58</f>
        <v>Bereitstellung</v>
      </c>
      <c r="BO99" s="59" t="str">
        <f ca="1">VLOOKUP(BC99,BE98:BF112,2,0)</f>
        <v>Investition</v>
      </c>
    </row>
    <row r="100" spans="55:70" hidden="1" x14ac:dyDescent="0.25">
      <c r="BC100" s="60">
        <v>3</v>
      </c>
      <c r="BD100" s="61">
        <f ca="1">RAND()*BC112</f>
        <v>9.1888850697114677</v>
      </c>
      <c r="BE100" s="62">
        <f ca="1">INDEX(BC98:BC112,RANK(BD100,BD98:BD112))</f>
        <v>5</v>
      </c>
      <c r="BF100" s="78" t="str">
        <f>$BI$54</f>
        <v>Beschaffung</v>
      </c>
      <c r="BO100" s="59" t="str">
        <f ca="1">VLOOKUP(BC100,BE98:BF112,2,0)</f>
        <v>Wertmesser</v>
      </c>
    </row>
    <row r="101" spans="55:70" hidden="1" x14ac:dyDescent="0.25">
      <c r="BC101" s="60">
        <v>4</v>
      </c>
      <c r="BD101" s="61">
        <f ca="1">RAND()*BC112</f>
        <v>1.6099797563628275</v>
      </c>
      <c r="BE101" s="62">
        <f ca="1">INDEX(BC98:BC112,RANK(BD101,BD98:BD112))</f>
        <v>14</v>
      </c>
      <c r="BF101" s="78" t="s">
        <v>20</v>
      </c>
      <c r="BO101" s="59" t="str">
        <f ca="1">VLOOKUP(BC101,BE98:BF112,2,0)</f>
        <v>Barzahlung (Bargeld von Hand zu Hand weitergegeben)</v>
      </c>
    </row>
    <row r="102" spans="55:70" hidden="1" x14ac:dyDescent="0.25">
      <c r="BC102" s="60">
        <v>5</v>
      </c>
      <c r="BD102" s="61">
        <f ca="1">RAND()*BC112</f>
        <v>8.7732547214686587</v>
      </c>
      <c r="BE102" s="62">
        <f ca="1">INDEX(BC98:BC112,RANK(BD102,BD98:BD112))</f>
        <v>6</v>
      </c>
      <c r="BF102" s="55" t="str">
        <f>$BI$40</f>
        <v>Einsatz</v>
      </c>
      <c r="BO102" s="59" t="str">
        <f ca="1">VLOOKUP(BC102,BE98:BF112,2,0)</f>
        <v>Beschaffung</v>
      </c>
    </row>
    <row r="103" spans="55:70" hidden="1" x14ac:dyDescent="0.25">
      <c r="BC103" s="60">
        <v>6</v>
      </c>
      <c r="BD103" s="61">
        <f ca="1">RAND()*BC112</f>
        <v>5.2843069841910353</v>
      </c>
      <c r="BE103" s="62">
        <f ca="1">INDEX(BC98:BC112,RANK(BD103,BD98:BD112))</f>
        <v>11</v>
      </c>
      <c r="BF103" s="55" t="str">
        <f>$BV$55</f>
        <v>Finanzierung</v>
      </c>
      <c r="BO103" s="59" t="str">
        <f ca="1">VLOOKUP(BC103,BE98:BF112,2,0)</f>
        <v>Einsatz</v>
      </c>
    </row>
    <row r="104" spans="55:70" hidden="1" x14ac:dyDescent="0.25">
      <c r="BC104" s="60">
        <v>7</v>
      </c>
      <c r="BD104" s="61">
        <f ca="1">RAND()*BC112</f>
        <v>7.1948987499924089</v>
      </c>
      <c r="BE104" s="62">
        <f ca="1">INDEX(BC98:BC112,RANK(BD104,BD98:BD112))</f>
        <v>7</v>
      </c>
      <c r="BF104" s="78" t="str">
        <f>$BM$44</f>
        <v>Gebäuden</v>
      </c>
      <c r="BO104" s="59" t="str">
        <f ca="1">VLOOKUP(BC104,BE98:BF112,2,0)</f>
        <v>Gebäuden</v>
      </c>
    </row>
    <row r="105" spans="55:70" hidden="1" x14ac:dyDescent="0.25">
      <c r="BC105" s="60">
        <v>8</v>
      </c>
      <c r="BD105" s="61">
        <f ca="1">RAND()*BC112</f>
        <v>6.3391327123427947</v>
      </c>
      <c r="BE105" s="62">
        <f ca="1">INDEX(BC98:BC112,RANK(BD105,BD98:BD112))</f>
        <v>8</v>
      </c>
      <c r="BF105" s="78" t="str">
        <f>$BM$42</f>
        <v>Grundstücken</v>
      </c>
      <c r="BO105" s="59" t="str">
        <f ca="1">VLOOKUP(BC105,BE98:BF112,2,0)</f>
        <v>Grundstücken</v>
      </c>
    </row>
    <row r="106" spans="55:70" hidden="1" x14ac:dyDescent="0.25">
      <c r="BC106" s="60">
        <v>9</v>
      </c>
      <c r="BD106" s="61">
        <f ca="1">RAND()*BC112</f>
        <v>13.270495888235764</v>
      </c>
      <c r="BE106" s="62">
        <f ca="1">INDEX(BC98:BC112,RANK(BD106,BD98:BD112))</f>
        <v>2</v>
      </c>
      <c r="BF106" s="78" t="str">
        <f>$BV$42</f>
        <v>Investition</v>
      </c>
      <c r="BO106" s="59" t="str">
        <f ca="1">VLOOKUP(BC106,BE98:BF112,2,0)</f>
        <v>Leistungen (Löhne, Energie)</v>
      </c>
    </row>
    <row r="107" spans="55:70" hidden="1" x14ac:dyDescent="0.25">
      <c r="BC107" s="60">
        <v>10</v>
      </c>
      <c r="BD107" s="61">
        <f ca="1">RAND()*BC112</f>
        <v>5.7904230376999468</v>
      </c>
      <c r="BE107" s="62">
        <f ca="1">INDEX(BC98:BC112,RANK(BD107,BD98:BD112))</f>
        <v>9</v>
      </c>
      <c r="BF107" s="55" t="str">
        <f>$BJ$50</f>
        <v>Leistungen (Löhne, Energie)</v>
      </c>
      <c r="BO107" s="59" t="str">
        <f ca="1">VLOOKUP(BC107,BE98:BF112,2,0)</f>
        <v>Verrechnungsscheck</v>
      </c>
    </row>
    <row r="108" spans="55:70" hidden="1" x14ac:dyDescent="0.25">
      <c r="BC108" s="60">
        <v>11</v>
      </c>
      <c r="BD108" s="61">
        <f ca="1">RAND()*BC112</f>
        <v>1.1104530980716432</v>
      </c>
      <c r="BE108" s="62">
        <f ca="1">INDEX(BC98:BC112,RANK(BD108,BD98:BD112))</f>
        <v>15</v>
      </c>
      <c r="BF108" s="78" t="s">
        <v>19</v>
      </c>
      <c r="BO108" s="59" t="str">
        <f ca="1">VLOOKUP(BC108,BE98:BF112,2,0)</f>
        <v>Finanzierung</v>
      </c>
    </row>
    <row r="109" spans="55:70" hidden="1" x14ac:dyDescent="0.25">
      <c r="BC109" s="60">
        <v>12</v>
      </c>
      <c r="BD109" s="61">
        <f ca="1">RAND()*BC112</f>
        <v>5.3331940896172538</v>
      </c>
      <c r="BE109" s="62">
        <f ca="1">INDEX(BC98:BC112,RANK(BD109,BD98:BD112))</f>
        <v>10</v>
      </c>
      <c r="BF109" s="55" t="s">
        <v>22</v>
      </c>
      <c r="BO109" s="59" t="str">
        <f ca="1">VLOOKUP(BC109,BE98:BF112,2,0)</f>
        <v>Bereitstellung</v>
      </c>
    </row>
    <row r="110" spans="55:70" hidden="1" x14ac:dyDescent="0.25">
      <c r="BC110" s="60">
        <v>13</v>
      </c>
      <c r="BD110" s="61">
        <f ca="1">RAND()*BC112</f>
        <v>2.0098248901197593</v>
      </c>
      <c r="BE110" s="62">
        <f ca="1">INDEX(BC98:BC112,RANK(BD110,BD98:BD112))</f>
        <v>13</v>
      </c>
      <c r="BF110" s="78" t="str">
        <f>$BM$46</f>
        <v>Waren (WES)</v>
      </c>
      <c r="BO110" s="59" t="str">
        <f ca="1">VLOOKUP(BC110,BE98:BF112,2,0)</f>
        <v>Waren (WES)</v>
      </c>
    </row>
    <row r="111" spans="55:70" hidden="1" x14ac:dyDescent="0.25">
      <c r="BC111" s="60">
        <v>14</v>
      </c>
      <c r="BD111" s="61">
        <f ca="1">RAND()*BC112</f>
        <v>13.145233806159473</v>
      </c>
      <c r="BE111" s="62">
        <f ca="1">INDEX(BC98:BC112,RANK(BD111,BD98:BD112))</f>
        <v>3</v>
      </c>
      <c r="BF111" s="78" t="s">
        <v>10</v>
      </c>
      <c r="BO111" s="59" t="str">
        <f ca="1">VLOOKUP(BC111,BE98:BF112,2,0)</f>
        <v>Dauerauftrag</v>
      </c>
    </row>
    <row r="112" spans="55:70" hidden="1" x14ac:dyDescent="0.25">
      <c r="BC112" s="63">
        <v>15</v>
      </c>
      <c r="BD112" s="61">
        <f ca="1">RAND()*BC112</f>
        <v>13.840455767040829</v>
      </c>
      <c r="BE112" s="62">
        <f ca="1">INDEX(BC98:BC112,RANK(BD112,BD98:BD112))</f>
        <v>1</v>
      </c>
      <c r="BF112" s="55" t="str">
        <f>$BE$21</f>
        <v>Zahlung per Kredit</v>
      </c>
      <c r="BO112" s="59" t="str">
        <f ca="1">VLOOKUP(BC112,BE98:BF112,2,0)</f>
        <v>Überweisung</v>
      </c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spans="1:1" hidden="1" x14ac:dyDescent="0.25"/>
    <row r="1986" spans="1:1" hidden="1" x14ac:dyDescent="0.25"/>
    <row r="1987" spans="1:1" hidden="1" x14ac:dyDescent="0.25"/>
    <row r="1988" spans="1:1" hidden="1" x14ac:dyDescent="0.25"/>
    <row r="1989" spans="1:1" hidden="1" x14ac:dyDescent="0.25"/>
    <row r="1990" spans="1:1" hidden="1" x14ac:dyDescent="0.25"/>
    <row r="1991" spans="1:1" hidden="1" x14ac:dyDescent="0.25"/>
    <row r="1992" spans="1:1" hidden="1" x14ac:dyDescent="0.25"/>
    <row r="1993" spans="1:1" hidden="1" x14ac:dyDescent="0.25"/>
    <row r="1994" spans="1:1" hidden="1" x14ac:dyDescent="0.25"/>
    <row r="1995" spans="1:1" hidden="1" x14ac:dyDescent="0.25"/>
    <row r="1996" spans="1:1" hidden="1" x14ac:dyDescent="0.25"/>
    <row r="1997" spans="1:1" hidden="1" x14ac:dyDescent="0.25"/>
    <row r="1998" spans="1:1" hidden="1" x14ac:dyDescent="0.25"/>
    <row r="1999" spans="1:1" hidden="1" x14ac:dyDescent="0.25"/>
    <row r="2000" spans="1:1" hidden="1" x14ac:dyDescent="0.25">
      <c r="A2000" t="s">
        <v>78</v>
      </c>
    </row>
    <row r="2001" spans="1:1" hidden="1" x14ac:dyDescent="0.25">
      <c r="A2001">
        <v>18</v>
      </c>
    </row>
    <row r="2002" spans="1:1" hidden="1" x14ac:dyDescent="0.25">
      <c r="A2002" t="s">
        <v>74</v>
      </c>
    </row>
    <row r="2003" spans="1:1" hidden="1" x14ac:dyDescent="0.25"/>
    <row r="2004" spans="1:1" hidden="1" x14ac:dyDescent="0.25"/>
    <row r="2005" spans="1:1" hidden="1" x14ac:dyDescent="0.25"/>
    <row r="2006" spans="1:1" hidden="1" x14ac:dyDescent="0.25"/>
    <row r="2007" spans="1:1" hidden="1" x14ac:dyDescent="0.25"/>
    <row r="2008" spans="1:1" hidden="1" x14ac:dyDescent="0.25"/>
    <row r="2009" spans="1:1" hidden="1" x14ac:dyDescent="0.25"/>
    <row r="2010" spans="1:1" hidden="1" x14ac:dyDescent="0.25"/>
    <row r="2011" spans="1:1" hidden="1" x14ac:dyDescent="0.25"/>
    <row r="2012" spans="1:1" hidden="1" x14ac:dyDescent="0.25"/>
    <row r="2013" spans="1:1" hidden="1" x14ac:dyDescent="0.25"/>
    <row r="2014" spans="1:1" hidden="1" x14ac:dyDescent="0.25"/>
    <row r="2015" spans="1:1" hidden="1" x14ac:dyDescent="0.25"/>
    <row r="2016" spans="1:1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</sheetData>
  <sheetProtection algorithmName="SHA-512" hashValue="5q2shUZ5WKAOn6LKAleU2ebstKfA3830mUnnIIWd8XKI8nR60kID4aKsiL5qnRHY2mMPaxlWpuoZA47pccN6rA==" saltValue="Q5ZLg3U5U2B/TAuJEgF5hQ==" spinCount="100000" sheet="1" objects="1" scenarios="1" selectLockedCells="1"/>
  <mergeCells count="192">
    <mergeCell ref="BC3:CB3"/>
    <mergeCell ref="CH46:CH47"/>
    <mergeCell ref="CF46:CF47"/>
    <mergeCell ref="CE46:CE47"/>
    <mergeCell ref="CD46:CD47"/>
    <mergeCell ref="BD53:CB53"/>
    <mergeCell ref="BD15:CB15"/>
    <mergeCell ref="BD10:CB10"/>
    <mergeCell ref="BD6:CB6"/>
    <mergeCell ref="BD23:CB23"/>
    <mergeCell ref="BD31:CB31"/>
    <mergeCell ref="BV47:CA50"/>
    <mergeCell ref="BM42:BT42"/>
    <mergeCell ref="CD50:CD51"/>
    <mergeCell ref="CE50:CE51"/>
    <mergeCell ref="CF50:CF51"/>
    <mergeCell ref="CH50:CH51"/>
    <mergeCell ref="BK48:BK49"/>
    <mergeCell ref="BL48:BL49"/>
    <mergeCell ref="BI40:BO40"/>
    <mergeCell ref="BM44:BT44"/>
    <mergeCell ref="BV42:CA42"/>
    <mergeCell ref="BD39:CB39"/>
    <mergeCell ref="BE18:BR18"/>
    <mergeCell ref="CH54:CH55"/>
    <mergeCell ref="CF54:CF55"/>
    <mergeCell ref="CE54:CE55"/>
    <mergeCell ref="CD54:CD55"/>
    <mergeCell ref="CD58:CD59"/>
    <mergeCell ref="CE58:CE59"/>
    <mergeCell ref="CF58:CF59"/>
    <mergeCell ref="CH58:CH59"/>
    <mergeCell ref="BP56:BP57"/>
    <mergeCell ref="BQ56:BQ57"/>
    <mergeCell ref="BR56:BR57"/>
    <mergeCell ref="BS56:BS57"/>
    <mergeCell ref="BT56:BT57"/>
    <mergeCell ref="BP58:BT59"/>
    <mergeCell ref="BD54:BH55"/>
    <mergeCell ref="BI42:BJ42"/>
    <mergeCell ref="BI44:BL44"/>
    <mergeCell ref="BV55:CA58"/>
    <mergeCell ref="BP54:BT55"/>
    <mergeCell ref="BI56:BI57"/>
    <mergeCell ref="BD56:BD57"/>
    <mergeCell ref="BE56:BE57"/>
    <mergeCell ref="BF56:BF57"/>
    <mergeCell ref="BG56:BG57"/>
    <mergeCell ref="BH56:BH57"/>
    <mergeCell ref="BD58:BD59"/>
    <mergeCell ref="BE58:BE59"/>
    <mergeCell ref="BF58:BF59"/>
    <mergeCell ref="BG58:BG59"/>
    <mergeCell ref="BH58:BH59"/>
    <mergeCell ref="BJ56:BJ57"/>
    <mergeCell ref="BK56:BK57"/>
    <mergeCell ref="BI58:BO59"/>
    <mergeCell ref="BL56:BL57"/>
    <mergeCell ref="BM56:BM57"/>
    <mergeCell ref="BN56:BN57"/>
    <mergeCell ref="BO56:BO57"/>
    <mergeCell ref="BI54:BO55"/>
    <mergeCell ref="BI46:BL47"/>
    <mergeCell ref="BJ50:BT51"/>
    <mergeCell ref="BM46:BT47"/>
    <mergeCell ref="BS48:BS49"/>
    <mergeCell ref="BT48:BT49"/>
    <mergeCell ref="BM48:BM49"/>
    <mergeCell ref="BN48:BN49"/>
    <mergeCell ref="BO48:BO49"/>
    <mergeCell ref="BP48:BP49"/>
    <mergeCell ref="BQ48:BQ49"/>
    <mergeCell ref="BR48:BR49"/>
    <mergeCell ref="BI50:BI51"/>
    <mergeCell ref="BI48:BI49"/>
    <mergeCell ref="BJ48:BJ49"/>
    <mergeCell ref="BE8:BR8"/>
    <mergeCell ref="BE16:BR16"/>
    <mergeCell ref="BE17:BR17"/>
    <mergeCell ref="BE7:BR7"/>
    <mergeCell ref="BE33:BR33"/>
    <mergeCell ref="BE34:BR34"/>
    <mergeCell ref="BE35:BR35"/>
    <mergeCell ref="BE36:BR36"/>
    <mergeCell ref="BE37:BR37"/>
    <mergeCell ref="BE25:BR25"/>
    <mergeCell ref="BE26:BR26"/>
    <mergeCell ref="BE27:BR27"/>
    <mergeCell ref="BE28:BR28"/>
    <mergeCell ref="BE29:BR29"/>
    <mergeCell ref="BE11:BW11"/>
    <mergeCell ref="BE12:BW12"/>
    <mergeCell ref="BE13:BW13"/>
    <mergeCell ref="BE21:BR21"/>
    <mergeCell ref="BE19:BR19"/>
    <mergeCell ref="BE20:BR20"/>
    <mergeCell ref="AF54:AF55"/>
    <mergeCell ref="AF58:AF59"/>
    <mergeCell ref="AF46:AF47"/>
    <mergeCell ref="D6:AB6"/>
    <mergeCell ref="E7:R7"/>
    <mergeCell ref="E8:R8"/>
    <mergeCell ref="D10:AB10"/>
    <mergeCell ref="D23:AB23"/>
    <mergeCell ref="E25:R25"/>
    <mergeCell ref="E26:R26"/>
    <mergeCell ref="E27:R27"/>
    <mergeCell ref="E28:R28"/>
    <mergeCell ref="E29:R29"/>
    <mergeCell ref="E20:R20"/>
    <mergeCell ref="D53:AB53"/>
    <mergeCell ref="D54:H55"/>
    <mergeCell ref="L56:L57"/>
    <mergeCell ref="I54:O55"/>
    <mergeCell ref="E11:W11"/>
    <mergeCell ref="E12:W12"/>
    <mergeCell ref="E13:W13"/>
    <mergeCell ref="P54:T55"/>
    <mergeCell ref="E21:R21"/>
    <mergeCell ref="P56:P57"/>
    <mergeCell ref="T56:T57"/>
    <mergeCell ref="N56:N57"/>
    <mergeCell ref="M56:M57"/>
    <mergeCell ref="D31:AB31"/>
    <mergeCell ref="E33:R33"/>
    <mergeCell ref="E34:R34"/>
    <mergeCell ref="E35:R35"/>
    <mergeCell ref="E36:R36"/>
    <mergeCell ref="E37:R37"/>
    <mergeCell ref="I44:L44"/>
    <mergeCell ref="M44:T44"/>
    <mergeCell ref="T48:T49"/>
    <mergeCell ref="I50:I51"/>
    <mergeCell ref="J50:T51"/>
    <mergeCell ref="G58:G59"/>
    <mergeCell ref="H58:H59"/>
    <mergeCell ref="I56:I57"/>
    <mergeCell ref="J56:J57"/>
    <mergeCell ref="K56:K57"/>
    <mergeCell ref="R48:R49"/>
    <mergeCell ref="S48:S49"/>
    <mergeCell ref="Q56:Q57"/>
    <mergeCell ref="R56:R57"/>
    <mergeCell ref="S56:S57"/>
    <mergeCell ref="AD2:AF2"/>
    <mergeCell ref="D15:AB15"/>
    <mergeCell ref="E16:R16"/>
    <mergeCell ref="E17:R17"/>
    <mergeCell ref="E18:R18"/>
    <mergeCell ref="E19:R19"/>
    <mergeCell ref="AE50:AE51"/>
    <mergeCell ref="I58:O59"/>
    <mergeCell ref="P58:T59"/>
    <mergeCell ref="V55:AA58"/>
    <mergeCell ref="D39:AB39"/>
    <mergeCell ref="I40:O40"/>
    <mergeCell ref="I42:J42"/>
    <mergeCell ref="M42:T42"/>
    <mergeCell ref="V42:AA42"/>
    <mergeCell ref="O56:O57"/>
    <mergeCell ref="D56:D57"/>
    <mergeCell ref="E56:E57"/>
    <mergeCell ref="F56:F57"/>
    <mergeCell ref="G56:G57"/>
    <mergeCell ref="H56:H57"/>
    <mergeCell ref="D58:D59"/>
    <mergeCell ref="E58:E59"/>
    <mergeCell ref="F58:F59"/>
    <mergeCell ref="AH50:AH51"/>
    <mergeCell ref="AD58:AD59"/>
    <mergeCell ref="AE58:AE59"/>
    <mergeCell ref="AH58:AH59"/>
    <mergeCell ref="AE54:AE55"/>
    <mergeCell ref="AH54:AH55"/>
    <mergeCell ref="AD54:AD55"/>
    <mergeCell ref="I46:L47"/>
    <mergeCell ref="M46:T47"/>
    <mergeCell ref="AD46:AD47"/>
    <mergeCell ref="AE46:AE47"/>
    <mergeCell ref="AH46:AH47"/>
    <mergeCell ref="V47:AA50"/>
    <mergeCell ref="I48:I49"/>
    <mergeCell ref="J48:J49"/>
    <mergeCell ref="K48:K49"/>
    <mergeCell ref="AF50:AF51"/>
    <mergeCell ref="AD50:AD51"/>
    <mergeCell ref="L48:L49"/>
    <mergeCell ref="M48:M49"/>
    <mergeCell ref="N48:N49"/>
    <mergeCell ref="O48:O49"/>
    <mergeCell ref="P48:P49"/>
    <mergeCell ref="Q48:Q49"/>
  </mergeCells>
  <conditionalFormatting sqref="AD2:AF2">
    <cfRule type="cellIs" dxfId="1" priority="2" stopIfTrue="1" operator="equal">
      <formula>"Anzeigen!"</formula>
    </cfRule>
  </conditionalFormatting>
  <conditionalFormatting sqref="AD4:AF66">
    <cfRule type="expression" dxfId="0" priority="16">
      <formula>AND($AD$2="Nicht anzeigen!",COUNT($AD$5:$AD$60)&lt;COUNT($AF$5:$AF$60))</formula>
    </cfRule>
  </conditionalFormatting>
  <dataValidations count="4">
    <dataValidation type="list" allowBlank="1" showInputMessage="1" showErrorMessage="1" sqref="I54:O55 I58:O59 V55:AA58 I40:O40 M42:T42 M44:T44 M46:T47 BV42:CA42 V42:AA42 BI54:BO55 BI58:BO59 BV55:CA58 BI40:BO40 BM42:BT42 BM44:BT44 BM46:BT47 BJ50:BT51 J50">
      <formula1>FG_C</formula1>
    </dataValidation>
    <dataValidation type="list" allowBlank="1" showInputMessage="1" showErrorMessage="1" sqref="E7:R8 BE16:BR21 E16:E21 F16:R20 BE7:BR8 BE11:BR13 E11:E13 F12:R13">
      <formula1>FG_B</formula1>
    </dataValidation>
    <dataValidation type="list" allowBlank="1" showInputMessage="1" showErrorMessage="1" sqref="E33:R37 E25:R29 BE33:BR37 BE25:BR29">
      <formula1>FG_A</formula1>
    </dataValidation>
    <dataValidation type="list" allowBlank="1" showInputMessage="1" showErrorMessage="1" sqref="AD2:AF2">
      <formula1>"Anzeigen!, Nicht anzeigen!"</formula1>
    </dataValidation>
  </dataValidations>
  <pageMargins left="0.19685039370078741" right="0.19685039370078741" top="1.1811023622047245" bottom="0.59055118110236227" header="0.39370078740157483" footer="0.39370078740157483"/>
  <pageSetup paperSize="9" scale="85" orientation="portrait" blackAndWhite="1" r:id="rId1"/>
  <headerFooter>
    <oddHeader>&amp;L&amp;G</oddHeader>
    <oddFooter>&amp;R&amp;"-,Fett"&amp;8Seite &amp;P</oddFooter>
  </headerFooter>
  <rowBreaks count="1" manualBreakCount="1">
    <brk id="52" max="27" man="1"/>
  </row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Geld</vt:lpstr>
      <vt:lpstr>Geld!Druckbereich</vt:lpstr>
      <vt:lpstr>FG_A</vt:lpstr>
      <vt:lpstr>FG_B</vt:lpstr>
      <vt:lpstr>FG_C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Windows-Benutzer</cp:lastModifiedBy>
  <cp:lastPrinted>2022-03-24T13:38:01Z</cp:lastPrinted>
  <dcterms:created xsi:type="dcterms:W3CDTF">2021-03-21T17:11:31Z</dcterms:created>
  <dcterms:modified xsi:type="dcterms:W3CDTF">2022-04-22T13:10:46Z</dcterms:modified>
</cp:coreProperties>
</file>